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3035" windowHeight="8955"/>
  </bookViews>
  <sheets>
    <sheet name="2. Rozpočet - standard na šířku" sheetId="1" r:id="rId1"/>
    <sheet name="List1" sheetId="2" r:id="rId2"/>
  </sheets>
  <definedNames>
    <definedName name="_xlnm.Print_Titles" localSheetId="0">'2. Rozpočet - standard na šířku'!$7:$9</definedName>
  </definedNames>
  <calcPr calcId="124519" fullCalcOnLoad="1"/>
</workbook>
</file>

<file path=xl/calcChain.xml><?xml version="1.0" encoding="utf-8"?>
<calcChain xmlns="http://schemas.openxmlformats.org/spreadsheetml/2006/main">
  <c r="I126" i="1"/>
  <c r="J126"/>
  <c r="H109"/>
  <c r="H108"/>
  <c r="H107"/>
  <c r="I106"/>
  <c r="J106" s="1"/>
  <c r="H106"/>
  <c r="H105"/>
  <c r="H104"/>
  <c r="H91"/>
  <c r="I91" s="1"/>
  <c r="H90"/>
  <c r="H89"/>
  <c r="H88"/>
  <c r="H87"/>
  <c r="H86"/>
  <c r="H74"/>
  <c r="H73"/>
  <c r="H72"/>
  <c r="I72" s="1"/>
  <c r="J72" s="1"/>
  <c r="H71"/>
  <c r="H70"/>
  <c r="I70" s="1"/>
  <c r="J70" s="1"/>
  <c r="H69"/>
  <c r="I69" s="1"/>
  <c r="H56"/>
  <c r="H55"/>
  <c r="H54"/>
  <c r="H53"/>
  <c r="I53" s="1"/>
  <c r="J53" s="1"/>
  <c r="H52"/>
  <c r="H51"/>
  <c r="I51"/>
  <c r="H20"/>
  <c r="J20" s="1"/>
  <c r="I20"/>
  <c r="H18"/>
  <c r="H17"/>
  <c r="J17" s="1"/>
  <c r="I17"/>
  <c r="H16"/>
  <c r="I16"/>
  <c r="H15"/>
  <c r="I15" s="1"/>
  <c r="J15" s="1"/>
  <c r="I127"/>
  <c r="J127" s="1"/>
  <c r="H42"/>
  <c r="H41"/>
  <c r="I41"/>
  <c r="K116"/>
  <c r="H117"/>
  <c r="H115"/>
  <c r="H114"/>
  <c r="I114"/>
  <c r="J114" s="1"/>
  <c r="H113"/>
  <c r="I113" s="1"/>
  <c r="J113" s="1"/>
  <c r="H112"/>
  <c r="I112" s="1"/>
  <c r="J112" s="1"/>
  <c r="H111"/>
  <c r="I111" s="1"/>
  <c r="J111" s="1"/>
  <c r="H110"/>
  <c r="H103"/>
  <c r="H102"/>
  <c r="I102" s="1"/>
  <c r="H100"/>
  <c r="J100" s="1"/>
  <c r="I100"/>
  <c r="H93"/>
  <c r="I93" s="1"/>
  <c r="H98"/>
  <c r="I98" s="1"/>
  <c r="J98" s="1"/>
  <c r="H97"/>
  <c r="I97" s="1"/>
  <c r="J97" s="1"/>
  <c r="H96"/>
  <c r="H95"/>
  <c r="I95"/>
  <c r="H94"/>
  <c r="J94" s="1"/>
  <c r="I94"/>
  <c r="H92"/>
  <c r="H85"/>
  <c r="H84"/>
  <c r="I84" s="1"/>
  <c r="H82"/>
  <c r="I82"/>
  <c r="H80"/>
  <c r="I80"/>
  <c r="H79"/>
  <c r="J79" s="1"/>
  <c r="H78"/>
  <c r="H77"/>
  <c r="I77"/>
  <c r="J77" s="1"/>
  <c r="H76"/>
  <c r="I76" s="1"/>
  <c r="J76" s="1"/>
  <c r="H75"/>
  <c r="I75" s="1"/>
  <c r="J75" s="1"/>
  <c r="H68"/>
  <c r="I68"/>
  <c r="H67"/>
  <c r="I67"/>
  <c r="H65"/>
  <c r="I65"/>
  <c r="H63"/>
  <c r="I63"/>
  <c r="H62"/>
  <c r="I62"/>
  <c r="J62" s="1"/>
  <c r="H61"/>
  <c r="I61" s="1"/>
  <c r="J61" s="1"/>
  <c r="H60"/>
  <c r="I60" s="1"/>
  <c r="J60" s="1"/>
  <c r="H59"/>
  <c r="I59" s="1"/>
  <c r="H58"/>
  <c r="I58" s="1"/>
  <c r="J58" s="1"/>
  <c r="H57"/>
  <c r="I57" s="1"/>
  <c r="J57" s="1"/>
  <c r="H50"/>
  <c r="I50" s="1"/>
  <c r="J50" s="1"/>
  <c r="H49"/>
  <c r="I49" s="1"/>
  <c r="H47"/>
  <c r="H45"/>
  <c r="I45"/>
  <c r="H43"/>
  <c r="I43"/>
  <c r="H40"/>
  <c r="J40" s="1"/>
  <c r="I40"/>
  <c r="H39"/>
  <c r="I39"/>
  <c r="J39"/>
  <c r="H38"/>
  <c r="I38"/>
  <c r="H37"/>
  <c r="H36"/>
  <c r="H28" s="1"/>
  <c r="H34"/>
  <c r="I34"/>
  <c r="J34"/>
  <c r="H32"/>
  <c r="I32"/>
  <c r="H31"/>
  <c r="I31"/>
  <c r="J31" s="1"/>
  <c r="H29"/>
  <c r="H27"/>
  <c r="H26"/>
  <c r="J26" s="1"/>
  <c r="I26"/>
  <c r="H25"/>
  <c r="I25"/>
  <c r="H24"/>
  <c r="I24" s="1"/>
  <c r="H23"/>
  <c r="I23"/>
  <c r="J23"/>
  <c r="H22"/>
  <c r="I22"/>
  <c r="J22"/>
  <c r="H21"/>
  <c r="J21" s="1"/>
  <c r="K99"/>
  <c r="K81"/>
  <c r="K64"/>
  <c r="K46"/>
  <c r="K28"/>
  <c r="K10"/>
  <c r="I130"/>
  <c r="J130" s="1"/>
  <c r="I132"/>
  <c r="J132"/>
  <c r="I131"/>
  <c r="J131" s="1"/>
  <c r="H124"/>
  <c r="I124"/>
  <c r="H123"/>
  <c r="I123" s="1"/>
  <c r="J123" s="1"/>
  <c r="H119"/>
  <c r="I119"/>
  <c r="I118"/>
  <c r="H121"/>
  <c r="I121" s="1"/>
  <c r="H122"/>
  <c r="I122"/>
  <c r="J122" s="1"/>
  <c r="H44"/>
  <c r="I44"/>
  <c r="H11"/>
  <c r="I11"/>
  <c r="H13"/>
  <c r="I13"/>
  <c r="J13"/>
  <c r="H14"/>
  <c r="H19"/>
  <c r="K120"/>
  <c r="H125"/>
  <c r="K125"/>
  <c r="J128"/>
  <c r="H129"/>
  <c r="K129"/>
  <c r="I109"/>
  <c r="J109"/>
  <c r="I104"/>
  <c r="J104" s="1"/>
  <c r="I107"/>
  <c r="J107" s="1"/>
  <c r="I105"/>
  <c r="J105" s="1"/>
  <c r="I108"/>
  <c r="J108"/>
  <c r="J86"/>
  <c r="I86"/>
  <c r="J82"/>
  <c r="J95"/>
  <c r="I89"/>
  <c r="J89" s="1"/>
  <c r="I87"/>
  <c r="J87" s="1"/>
  <c r="I88"/>
  <c r="J88" s="1"/>
  <c r="I79"/>
  <c r="J67"/>
  <c r="H81"/>
  <c r="H116"/>
  <c r="J124"/>
  <c r="J43"/>
  <c r="H99"/>
  <c r="I85"/>
  <c r="I37"/>
  <c r="J37"/>
  <c r="J45"/>
  <c r="I117"/>
  <c r="I116" s="1"/>
  <c r="J38"/>
  <c r="H120"/>
  <c r="J16"/>
  <c r="I92"/>
  <c r="J92"/>
  <c r="I71"/>
  <c r="J71" s="1"/>
  <c r="I74"/>
  <c r="J74"/>
  <c r="J63"/>
  <c r="J11"/>
  <c r="J41"/>
  <c r="I129"/>
  <c r="J129" s="1"/>
  <c r="I27"/>
  <c r="J27" s="1"/>
  <c r="J32"/>
  <c r="J65"/>
  <c r="H64"/>
  <c r="J25"/>
  <c r="I103"/>
  <c r="I19"/>
  <c r="J19"/>
  <c r="I21"/>
  <c r="I78"/>
  <c r="J78" s="1"/>
  <c r="J68"/>
  <c r="J119"/>
  <c r="H118"/>
  <c r="J118" s="1"/>
  <c r="I29"/>
  <c r="J29" s="1"/>
  <c r="I125"/>
  <c r="J125"/>
  <c r="H10"/>
  <c r="J44"/>
  <c r="J80"/>
  <c r="I18"/>
  <c r="J18"/>
  <c r="K133"/>
  <c r="I47"/>
  <c r="J47"/>
  <c r="H46"/>
  <c r="I56"/>
  <c r="J56"/>
  <c r="J51"/>
  <c r="I54"/>
  <c r="J54" s="1"/>
  <c r="I55"/>
  <c r="J55"/>
  <c r="J85"/>
  <c r="J103"/>
  <c r="J84" l="1"/>
  <c r="J69"/>
  <c r="I64"/>
  <c r="J73"/>
  <c r="J64" s="1"/>
  <c r="I120"/>
  <c r="J120" s="1"/>
  <c r="J121"/>
  <c r="J102"/>
  <c r="I46"/>
  <c r="J46" s="1"/>
  <c r="J49"/>
  <c r="J59"/>
  <c r="J93"/>
  <c r="J91"/>
  <c r="J117"/>
  <c r="J116" s="1"/>
  <c r="I96"/>
  <c r="J96" s="1"/>
  <c r="I110"/>
  <c r="I99" s="1"/>
  <c r="I115"/>
  <c r="J115" s="1"/>
  <c r="I52"/>
  <c r="J52" s="1"/>
  <c r="I73"/>
  <c r="I90"/>
  <c r="J90" s="1"/>
  <c r="H133"/>
  <c r="J14"/>
  <c r="J24"/>
  <c r="I14"/>
  <c r="I10" s="1"/>
  <c r="I36"/>
  <c r="I42"/>
  <c r="J42" s="1"/>
  <c r="J110" l="1"/>
  <c r="J99" s="1"/>
  <c r="I81"/>
  <c r="J81"/>
  <c r="J10"/>
  <c r="I28"/>
  <c r="J28" s="1"/>
  <c r="J36"/>
  <c r="J133" l="1"/>
  <c r="I133"/>
</calcChain>
</file>

<file path=xl/sharedStrings.xml><?xml version="1.0" encoding="utf-8"?>
<sst xmlns="http://schemas.openxmlformats.org/spreadsheetml/2006/main" count="389" uniqueCount="188">
  <si>
    <t xml:space="preserve">ROZPOČET  </t>
  </si>
  <si>
    <t xml:space="preserve">Objednatel:   </t>
  </si>
  <si>
    <t>P.Č.</t>
  </si>
  <si>
    <t>KCN</t>
  </si>
  <si>
    <t>Popis</t>
  </si>
  <si>
    <t>MJ</t>
  </si>
  <si>
    <t>Množství celkem</t>
  </si>
  <si>
    <t>Cena jednotková</t>
  </si>
  <si>
    <t>Dodávka</t>
  </si>
  <si>
    <t>Montáž</t>
  </si>
  <si>
    <t>Cena celkem</t>
  </si>
  <si>
    <t>Hmotnost celkem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</si>
  <si>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</si>
  <si>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</si>
  <si>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</si>
  <si>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</si>
  <si>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</si>
  <si>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</si>
  <si>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</si>
  <si>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</si>
  <si>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</si>
  <si>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</si>
  <si>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</si>
  <si>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m2</t>
  </si>
  <si>
    <t xml:space="preserve">Celkem   </t>
  </si>
  <si>
    <t>Zhotovitel:   ing.T.Knapp</t>
  </si>
  <si>
    <t>ks</t>
  </si>
  <si>
    <t>bm</t>
  </si>
  <si>
    <t>Zařízení.pozice</t>
  </si>
  <si>
    <t xml:space="preserve"> </t>
  </si>
  <si>
    <t>kpl</t>
  </si>
  <si>
    <t>Montážní, těsnící a spojovací material</t>
  </si>
  <si>
    <t>kg</t>
  </si>
  <si>
    <t>Nátěry</t>
  </si>
  <si>
    <t>Izolace</t>
  </si>
  <si>
    <t xml:space="preserve">Komplexní zkoušky, zaregulování a obsluha </t>
  </si>
  <si>
    <t>Přesuny potrubí  (1,00 Kč/kg)</t>
  </si>
  <si>
    <t>Podíl přidružených výkonů (1,6 % z ceny montáže)</t>
  </si>
  <si>
    <t xml:space="preserve">Přesuny strojů, zařízení a potrubí, přidružené výkony </t>
  </si>
  <si>
    <t>Komplexní vyzkoušení</t>
  </si>
  <si>
    <t>hod</t>
  </si>
  <si>
    <t>Zaškolení obsluhy</t>
  </si>
  <si>
    <t>Nátěr potrubí, oplechování a konzol - základ + 1x vrchní na montáži</t>
  </si>
  <si>
    <t xml:space="preserve">JKSO: 801.11.2.2  </t>
  </si>
  <si>
    <t>Stavba:   FN Plzeň stavební úpravy pro pracoviště JIP chirurgické kliniky 5.NP</t>
  </si>
  <si>
    <t xml:space="preserve">Objekt:   Budova č.10                                    </t>
  </si>
  <si>
    <t>Zaregulování  zařízení</t>
  </si>
  <si>
    <t>1.001</t>
  </si>
  <si>
    <t>1.002</t>
  </si>
  <si>
    <t>1.003</t>
  </si>
  <si>
    <t>1.004</t>
  </si>
  <si>
    <t>1.005</t>
  </si>
  <si>
    <t>1.050</t>
  </si>
  <si>
    <t>2.001</t>
  </si>
  <si>
    <t>2.002</t>
  </si>
  <si>
    <t>2.003</t>
  </si>
  <si>
    <t>2.004</t>
  </si>
  <si>
    <t>2.005</t>
  </si>
  <si>
    <t>3.001</t>
  </si>
  <si>
    <t>3.002</t>
  </si>
  <si>
    <t>3.003</t>
  </si>
  <si>
    <t>3.004</t>
  </si>
  <si>
    <t>3.005</t>
  </si>
  <si>
    <t>3.030</t>
  </si>
  <si>
    <t>3.050</t>
  </si>
  <si>
    <t>4.001</t>
  </si>
  <si>
    <t>4.001a</t>
  </si>
  <si>
    <t>4.002</t>
  </si>
  <si>
    <t>4.003</t>
  </si>
  <si>
    <t>4.004</t>
  </si>
  <si>
    <t>Zpětná klapka MCA 500/160</t>
  </si>
  <si>
    <t>4.005</t>
  </si>
  <si>
    <t>4.030</t>
  </si>
  <si>
    <t>5.001</t>
  </si>
  <si>
    <t>5.002</t>
  </si>
  <si>
    <t>5.001a</t>
  </si>
  <si>
    <t>5.003</t>
  </si>
  <si>
    <t>5.004</t>
  </si>
  <si>
    <t>5.005</t>
  </si>
  <si>
    <t>Výfuková hlavice VHO 250</t>
  </si>
  <si>
    <t>5.050</t>
  </si>
  <si>
    <t>5.030</t>
  </si>
  <si>
    <t>6.001</t>
  </si>
  <si>
    <t>6.001a</t>
  </si>
  <si>
    <t>6.002</t>
  </si>
  <si>
    <t>6.003</t>
  </si>
  <si>
    <t>6.004</t>
  </si>
  <si>
    <t>6.005</t>
  </si>
  <si>
    <t>6.030</t>
  </si>
  <si>
    <t>Spiro potrubí pozink  do D=250/30% tvarovek</t>
  </si>
  <si>
    <t>Spiro potrubí pozink  do D=250/100% tvarovek</t>
  </si>
  <si>
    <t>Spiro potrubí pozink  do D=200/30% tvarovek</t>
  </si>
  <si>
    <t>Požární izolace z miner.vlny v  Al-fólii (atest EI 30min) viz označení na výkresech</t>
  </si>
  <si>
    <t>(složení a parametry dle techniky v příloze č.13c TPZ)</t>
  </si>
  <si>
    <t>(parametry dle  tab.č.2  v TZ)</t>
  </si>
  <si>
    <t>Učebna 003</t>
  </si>
  <si>
    <t>1.001a</t>
  </si>
  <si>
    <t>1.001b</t>
  </si>
  <si>
    <t>Sifon s podtl. uzávěrem SF-P 300</t>
  </si>
  <si>
    <t>1.001c</t>
  </si>
  <si>
    <t>1.001d</t>
  </si>
  <si>
    <t>Prostorové čidlo EDF-CO2</t>
  </si>
  <si>
    <t>Výfukový /nasávací kus VKS 250</t>
  </si>
  <si>
    <t>1.030</t>
  </si>
  <si>
    <t>do obvodu 2630 mm/0% tvar. sk.I pozink ON 12 0403</t>
  </si>
  <si>
    <t>Sociální zařízení</t>
  </si>
  <si>
    <t>2.001a</t>
  </si>
  <si>
    <t>2.002a</t>
  </si>
  <si>
    <t>2.006</t>
  </si>
  <si>
    <t>2.007</t>
  </si>
  <si>
    <t>2.008</t>
  </si>
  <si>
    <t>2.030</t>
  </si>
  <si>
    <t>Spiro potrubí pozink  do D=160/40% tvarovek</t>
  </si>
  <si>
    <t>Učebna 109</t>
  </si>
  <si>
    <t>3.001a</t>
  </si>
  <si>
    <t>3.001b</t>
  </si>
  <si>
    <t>3.001c</t>
  </si>
  <si>
    <t>3.001d</t>
  </si>
  <si>
    <t>Výfukový /nasávací kus VKS 315</t>
  </si>
  <si>
    <t>Spiro potrubí pozink  do D=315/100% tvarovek</t>
  </si>
  <si>
    <t>Učebna 111</t>
  </si>
  <si>
    <t>4.001b</t>
  </si>
  <si>
    <t>4.001c</t>
  </si>
  <si>
    <t>4.001d</t>
  </si>
  <si>
    <t>Učebna 212</t>
  </si>
  <si>
    <t>5.001b</t>
  </si>
  <si>
    <t>5.001c</t>
  </si>
  <si>
    <t>5.001d</t>
  </si>
  <si>
    <t>Učebna 214</t>
  </si>
  <si>
    <t>6.001b</t>
  </si>
  <si>
    <t>6.001c</t>
  </si>
  <si>
    <t>6.001d</t>
  </si>
  <si>
    <t>II. ETAPA ROZVOJE SPORTOVNÍHO GYMNÁZIA - PŘÍSTAVBA PAVILONU "D"</t>
  </si>
  <si>
    <t>Datum:   4/2017</t>
  </si>
  <si>
    <t>2.009</t>
  </si>
  <si>
    <t>2.010</t>
  </si>
  <si>
    <t>Výfuková hlavice VHO 125</t>
  </si>
  <si>
    <t>Zpětná klapka MCA 350/125</t>
  </si>
  <si>
    <t>Digireg ModBus převodník</t>
  </si>
  <si>
    <t>Digireg ModBus kabel</t>
  </si>
  <si>
    <t>1.001e</t>
  </si>
  <si>
    <t>1.001f</t>
  </si>
  <si>
    <t>1.001g</t>
  </si>
  <si>
    <t>VKD -10 kouřové čidlo do vzd. Potrubí</t>
  </si>
  <si>
    <t>1.001h</t>
  </si>
  <si>
    <t>CTE 12/15W DC transformátor pro čidlo VKD-10</t>
  </si>
  <si>
    <t>3.001e</t>
  </si>
  <si>
    <t>3.001f</t>
  </si>
  <si>
    <t>3.001g</t>
  </si>
  <si>
    <t>3.001h</t>
  </si>
  <si>
    <t>4.001e</t>
  </si>
  <si>
    <t>4.001f</t>
  </si>
  <si>
    <t>4.001g</t>
  </si>
  <si>
    <t>4.001h</t>
  </si>
  <si>
    <t>5.001e</t>
  </si>
  <si>
    <t>5.001f</t>
  </si>
  <si>
    <t>5.001g</t>
  </si>
  <si>
    <t>5.001h</t>
  </si>
  <si>
    <t>6.001e</t>
  </si>
  <si>
    <t>6.001f</t>
  </si>
  <si>
    <t>6.001g</t>
  </si>
  <si>
    <t>6.001h</t>
  </si>
  <si>
    <t>Přesuny strojů a zařízení  (1,00 Kč/kg)</t>
  </si>
  <si>
    <t>(složení a parametry dle techniky v příloze TPJ a tab.č.2 v TZ)</t>
  </si>
  <si>
    <t>Sestava pro nástřešní provedení</t>
  </si>
  <si>
    <t>Bloková větrací jednotka s rekuperací tepla  Qp/Qo=1200 m3/h, vč.regul.systému a kabeláže</t>
  </si>
  <si>
    <t>VKD -10 kouřové čidlo do vzd. potrubí</t>
  </si>
  <si>
    <t>Tlumič hluku kruhový  d= 200 mm  l=900</t>
  </si>
  <si>
    <t>Vyústka jednořadá pro odvod 825x225- R1-H do hranatého potrubí</t>
  </si>
  <si>
    <t>Vyústka dvouřadá pro přívod  1025x75- R1- H  do kruhového  potrubí</t>
  </si>
  <si>
    <t xml:space="preserve">Ventilátor do kruhového potrubí d=160 mm zvukově izolovaný, s EC motorem  IP 44 </t>
  </si>
  <si>
    <t xml:space="preserve">Ventilátor do kruhového potrubí d=125 mm zvukově izolovaný, s EC motorem  IP 44 </t>
  </si>
  <si>
    <t>Spojovací manžeta d=125 mm</t>
  </si>
  <si>
    <t>Spojovací manžeta d= 160 mm</t>
  </si>
  <si>
    <t>Ohebná hadice tlumící d=160  5m bal.zvuk.izol.</t>
  </si>
  <si>
    <t>Ohebná hadice tlumící d=127  5m bal.zvuk.izol.</t>
  </si>
  <si>
    <t>Ohebná hadice tlumící d=102  5m bal.zvuk.izol.</t>
  </si>
  <si>
    <t>Tal.ventil.kov.odvodní d=100 + montáž.koroužek</t>
  </si>
  <si>
    <t>Tlumič hluku kruhový  d= 250 mm  l=900</t>
  </si>
  <si>
    <t>Bloková větrací jednotka s rekuperací tepla  Qp/Qo=800 m3/h, vč.regul.systému a kabeláže</t>
  </si>
  <si>
    <t>Oplechování  izolace z miner.vlny  hliníkovým popřípadě pozinkovaným plechem   (na potrubí vedené po střeše)</t>
  </si>
  <si>
    <t>Tepelná izolace z miner.vlny  v Al-fólii 4 cm,  viz označení na výkresech</t>
  </si>
  <si>
    <t>Tepelná izolace z miner.vlny  v Al-fólii 10 cm,  na potrubí vedené po střeše</t>
  </si>
  <si>
    <t>Vyústka jednořadá pro odvod 1025x75- R1-H do hranatého potrubí</t>
  </si>
  <si>
    <t>Vyústka dvouřadá pro přívod  625x75- R1- H  do kruhového  potrubí</t>
  </si>
  <si>
    <t>Vyústka jednořadá pro odvod - 1225x75- R1-H do kruhového  potrubí</t>
  </si>
  <si>
    <t>Vyústka jednořadá pro odvod 1225x75- R1-H do kruhového potrubí</t>
  </si>
  <si>
    <t>Regulační systém Digireg IP65, včetně komponentů pro jištění, regulaci a ovládání</t>
  </si>
</sst>
</file>

<file path=xl/styles.xml><?xml version="1.0" encoding="utf-8"?>
<styleSheet xmlns="http://schemas.openxmlformats.org/spreadsheetml/2006/main">
  <numFmts count="3">
    <numFmt numFmtId="164" formatCode="#,##0;\-#,##0"/>
    <numFmt numFmtId="165" formatCode="#,##0.000;\-#,##0.000"/>
    <numFmt numFmtId="168" formatCode="#,##0.0"/>
  </numFmts>
  <fonts count="16">
    <font>
      <sz val="8"/>
      <name val="MS Sans Serif"/>
      <charset val="1"/>
    </font>
    <font>
      <b/>
      <sz val="14"/>
      <color indexed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 CYR"/>
      <charset val="238"/>
    </font>
    <font>
      <sz val="7"/>
      <name val="Arial CE"/>
      <charset val="238"/>
    </font>
    <font>
      <b/>
      <u/>
      <sz val="8"/>
      <color indexed="10"/>
      <name val="Arial CE"/>
      <charset val="238"/>
    </font>
    <font>
      <sz val="8"/>
      <name val="Arial"/>
      <family val="2"/>
      <charset val="238"/>
    </font>
    <font>
      <b/>
      <u/>
      <sz val="10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sz val="9"/>
      <name val="Arial"/>
      <family val="2"/>
      <charset val="238"/>
    </font>
    <font>
      <b/>
      <u/>
      <sz val="10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b/>
      <u/>
      <sz val="10"/>
      <color indexed="10"/>
      <name val="Arial CE"/>
      <charset val="238"/>
    </font>
    <font>
      <sz val="8"/>
      <name val="MS Sans Serif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9"/>
        <bgColor indexed="64"/>
      </patternFill>
    </fill>
  </fills>
  <borders count="4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160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164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center" vertical="top" wrapText="1"/>
      <protection locked="0"/>
    </xf>
    <xf numFmtId="0" fontId="0" fillId="0" borderId="0" xfId="0" applyAlignment="1">
      <alignment horizontal="left" vertical="top" wrapText="1"/>
      <protection locked="0"/>
    </xf>
    <xf numFmtId="165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/>
      <protection locked="0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0" fontId="4" fillId="3" borderId="1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left"/>
    </xf>
    <xf numFmtId="164" fontId="3" fillId="0" borderId="0" xfId="0" applyNumberFormat="1" applyFont="1" applyAlignment="1">
      <alignment horizontal="center"/>
      <protection locked="0"/>
    </xf>
    <xf numFmtId="0" fontId="3" fillId="0" borderId="0" xfId="0" applyFont="1" applyAlignment="1">
      <alignment horizontal="center" wrapText="1"/>
      <protection locked="0"/>
    </xf>
    <xf numFmtId="0" fontId="2" fillId="0" borderId="2" xfId="0" applyFont="1" applyBorder="1" applyAlignment="1">
      <alignment horizontal="center" wrapText="1"/>
      <protection locked="0"/>
    </xf>
    <xf numFmtId="164" fontId="2" fillId="0" borderId="3" xfId="0" applyNumberFormat="1" applyFont="1" applyBorder="1" applyAlignment="1">
      <alignment horizontal="center"/>
      <protection locked="0"/>
    </xf>
    <xf numFmtId="0" fontId="2" fillId="0" borderId="4" xfId="0" applyFont="1" applyBorder="1" applyAlignment="1">
      <alignment horizontal="center" wrapText="1"/>
      <protection locked="0"/>
    </xf>
    <xf numFmtId="0" fontId="2" fillId="0" borderId="5" xfId="0" applyFont="1" applyBorder="1" applyAlignment="1">
      <alignment horizontal="center" wrapText="1"/>
      <protection locked="0"/>
    </xf>
    <xf numFmtId="0" fontId="2" fillId="0" borderId="6" xfId="0" applyFont="1" applyBorder="1" applyAlignment="1">
      <alignment horizontal="center" wrapText="1"/>
      <protection locked="0"/>
    </xf>
    <xf numFmtId="0" fontId="6" fillId="0" borderId="0" xfId="0" applyFont="1" applyAlignment="1">
      <alignment horizontal="center" wrapText="1"/>
      <protection locked="0"/>
    </xf>
    <xf numFmtId="0" fontId="0" fillId="0" borderId="4" xfId="0" applyBorder="1" applyAlignment="1">
      <protection locked="0"/>
    </xf>
    <xf numFmtId="0" fontId="0" fillId="0" borderId="2" xfId="0" applyBorder="1" applyAlignment="1">
      <protection locked="0"/>
    </xf>
    <xf numFmtId="0" fontId="0" fillId="0" borderId="5" xfId="0" applyBorder="1" applyAlignment="1">
      <protection locked="0"/>
    </xf>
    <xf numFmtId="0" fontId="0" fillId="0" borderId="4" xfId="0" applyBorder="1" applyAlignment="1">
      <alignment wrapText="1"/>
      <protection locked="0"/>
    </xf>
    <xf numFmtId="0" fontId="2" fillId="2" borderId="0" xfId="0" applyFont="1" applyFill="1" applyAlignment="1" applyProtection="1">
      <alignment horizontal="left" wrapText="1"/>
    </xf>
    <xf numFmtId="0" fontId="5" fillId="2" borderId="0" xfId="0" applyFont="1" applyFill="1" applyAlignment="1" applyProtection="1">
      <alignment horizontal="left" wrapText="1"/>
    </xf>
    <xf numFmtId="0" fontId="0" fillId="0" borderId="2" xfId="0" applyBorder="1" applyAlignment="1">
      <alignment wrapText="1"/>
      <protection locked="0"/>
    </xf>
    <xf numFmtId="0" fontId="0" fillId="0" borderId="6" xfId="0" applyBorder="1" applyAlignment="1">
      <protection locked="0"/>
    </xf>
    <xf numFmtId="0" fontId="3" fillId="0" borderId="4" xfId="0" applyFont="1" applyBorder="1" applyAlignment="1">
      <alignment horizontal="center" wrapText="1"/>
      <protection locked="0"/>
    </xf>
    <xf numFmtId="0" fontId="9" fillId="0" borderId="0" xfId="0" applyFont="1" applyAlignment="1">
      <alignment horizontal="left" wrapText="1"/>
      <protection locked="0"/>
    </xf>
    <xf numFmtId="0" fontId="7" fillId="0" borderId="0" xfId="0" applyFont="1" applyAlignment="1">
      <alignment horizontal="left" vertical="top" wrapText="1"/>
      <protection locked="0"/>
    </xf>
    <xf numFmtId="0" fontId="10" fillId="0" borderId="4" xfId="0" applyFont="1" applyFill="1" applyBorder="1" applyAlignment="1">
      <protection locked="0"/>
    </xf>
    <xf numFmtId="0" fontId="10" fillId="0" borderId="4" xfId="0" applyFont="1" applyBorder="1" applyAlignment="1">
      <protection locked="0"/>
    </xf>
    <xf numFmtId="0" fontId="10" fillId="0" borderId="7" xfId="0" applyFont="1" applyBorder="1" applyAlignment="1">
      <protection locked="0"/>
    </xf>
    <xf numFmtId="0" fontId="10" fillId="0" borderId="5" xfId="0" applyFont="1" applyBorder="1" applyAlignment="1">
      <protection locked="0"/>
    </xf>
    <xf numFmtId="0" fontId="10" fillId="0" borderId="2" xfId="0" applyFont="1" applyBorder="1" applyAlignment="1">
      <protection locked="0"/>
    </xf>
    <xf numFmtId="0" fontId="10" fillId="0" borderId="8" xfId="0" applyFont="1" applyBorder="1" applyAlignment="1">
      <protection locked="0"/>
    </xf>
    <xf numFmtId="0" fontId="10" fillId="0" borderId="6" xfId="0" applyFont="1" applyBorder="1" applyAlignment="1">
      <protection locked="0"/>
    </xf>
    <xf numFmtId="168" fontId="2" fillId="2" borderId="0" xfId="0" applyNumberFormat="1" applyFont="1" applyFill="1" applyAlignment="1" applyProtection="1">
      <alignment horizontal="left"/>
    </xf>
    <xf numFmtId="168" fontId="4" fillId="3" borderId="1" xfId="0" applyNumberFormat="1" applyFont="1" applyFill="1" applyBorder="1" applyAlignment="1" applyProtection="1">
      <alignment horizontal="center" vertical="center" wrapText="1"/>
    </xf>
    <xf numFmtId="168" fontId="5" fillId="2" borderId="0" xfId="0" applyNumberFormat="1" applyFont="1" applyFill="1" applyAlignment="1" applyProtection="1">
      <alignment horizontal="left"/>
    </xf>
    <xf numFmtId="168" fontId="10" fillId="0" borderId="4" xfId="0" applyNumberFormat="1" applyFont="1" applyFill="1" applyBorder="1" applyAlignment="1">
      <protection locked="0"/>
    </xf>
    <xf numFmtId="168" fontId="10" fillId="0" borderId="4" xfId="0" applyNumberFormat="1" applyFont="1" applyBorder="1" applyAlignment="1">
      <protection locked="0"/>
    </xf>
    <xf numFmtId="168" fontId="10" fillId="0" borderId="9" xfId="0" applyNumberFormat="1" applyFont="1" applyFill="1" applyBorder="1" applyAlignment="1">
      <protection locked="0"/>
    </xf>
    <xf numFmtId="168" fontId="10" fillId="0" borderId="5" xfId="0" applyNumberFormat="1" applyFont="1" applyBorder="1" applyAlignment="1">
      <protection locked="0"/>
    </xf>
    <xf numFmtId="168" fontId="10" fillId="0" borderId="10" xfId="0" applyNumberFormat="1" applyFont="1" applyBorder="1" applyAlignment="1">
      <protection locked="0"/>
    </xf>
    <xf numFmtId="168" fontId="10" fillId="0" borderId="9" xfId="0" applyNumberFormat="1" applyFont="1" applyBorder="1" applyAlignment="1">
      <protection locked="0"/>
    </xf>
    <xf numFmtId="168" fontId="10" fillId="0" borderId="2" xfId="0" applyNumberFormat="1" applyFont="1" applyBorder="1" applyAlignment="1">
      <protection locked="0"/>
    </xf>
    <xf numFmtId="168" fontId="10" fillId="0" borderId="11" xfId="0" applyNumberFormat="1" applyFont="1" applyBorder="1" applyAlignment="1">
      <protection locked="0"/>
    </xf>
    <xf numFmtId="168" fontId="10" fillId="0" borderId="6" xfId="0" applyNumberFormat="1" applyFont="1" applyBorder="1" applyAlignment="1">
      <protection locked="0"/>
    </xf>
    <xf numFmtId="168" fontId="10" fillId="0" borderId="12" xfId="0" applyNumberFormat="1" applyFont="1" applyBorder="1" applyAlignment="1">
      <protection locked="0"/>
    </xf>
    <xf numFmtId="168" fontId="0" fillId="0" borderId="0" xfId="0" applyNumberFormat="1" applyAlignment="1">
      <alignment horizontal="right" vertical="top"/>
      <protection locked="0"/>
    </xf>
    <xf numFmtId="168" fontId="10" fillId="4" borderId="4" xfId="0" applyNumberFormat="1" applyFont="1" applyFill="1" applyBorder="1" applyAlignment="1">
      <protection locked="0"/>
    </xf>
    <xf numFmtId="168" fontId="10" fillId="4" borderId="2" xfId="0" applyNumberFormat="1" applyFont="1" applyFill="1" applyBorder="1" applyAlignment="1">
      <protection locked="0"/>
    </xf>
    <xf numFmtId="168" fontId="10" fillId="4" borderId="9" xfId="0" applyNumberFormat="1" applyFont="1" applyFill="1" applyBorder="1" applyAlignment="1">
      <protection locked="0"/>
    </xf>
    <xf numFmtId="168" fontId="10" fillId="0" borderId="5" xfId="0" applyNumberFormat="1" applyFont="1" applyFill="1" applyBorder="1" applyAlignment="1">
      <protection locked="0"/>
    </xf>
    <xf numFmtId="0" fontId="8" fillId="0" borderId="0" xfId="0" applyFont="1" applyAlignment="1">
      <protection locked="0"/>
    </xf>
    <xf numFmtId="0" fontId="11" fillId="0" borderId="0" xfId="0" applyFont="1" applyAlignment="1">
      <alignment wrapText="1"/>
      <protection locked="0"/>
    </xf>
    <xf numFmtId="0" fontId="12" fillId="0" borderId="0" xfId="0" applyFont="1" applyAlignment="1">
      <alignment horizontal="left" wrapText="1"/>
      <protection locked="0"/>
    </xf>
    <xf numFmtId="165" fontId="13" fillId="0" borderId="0" xfId="0" applyNumberFormat="1" applyFont="1" applyAlignment="1">
      <alignment horizontal="right"/>
      <protection locked="0"/>
    </xf>
    <xf numFmtId="168" fontId="13" fillId="0" borderId="0" xfId="0" applyNumberFormat="1" applyFont="1" applyAlignment="1">
      <alignment horizontal="right"/>
      <protection locked="0"/>
    </xf>
    <xf numFmtId="168" fontId="13" fillId="0" borderId="13" xfId="0" applyNumberFormat="1" applyFont="1" applyBorder="1" applyAlignment="1">
      <protection locked="0"/>
    </xf>
    <xf numFmtId="168" fontId="13" fillId="0" borderId="0" xfId="0" applyNumberFormat="1" applyFont="1" applyAlignment="1">
      <protection locked="0"/>
    </xf>
    <xf numFmtId="0" fontId="14" fillId="0" borderId="0" xfId="0" applyFont="1" applyAlignment="1">
      <alignment horizontal="left" wrapText="1"/>
      <protection locked="0"/>
    </xf>
    <xf numFmtId="165" fontId="14" fillId="0" borderId="0" xfId="0" applyNumberFormat="1" applyFont="1" applyAlignment="1">
      <alignment horizontal="right"/>
      <protection locked="0"/>
    </xf>
    <xf numFmtId="168" fontId="14" fillId="0" borderId="0" xfId="0" applyNumberFormat="1" applyFont="1" applyAlignment="1">
      <alignment horizontal="right"/>
      <protection locked="0"/>
    </xf>
    <xf numFmtId="168" fontId="14" fillId="0" borderId="0" xfId="0" applyNumberFormat="1" applyFont="1" applyFill="1" applyAlignment="1">
      <alignment horizontal="right"/>
      <protection locked="0"/>
    </xf>
    <xf numFmtId="168" fontId="14" fillId="4" borderId="0" xfId="0" applyNumberFormat="1" applyFont="1" applyFill="1" applyAlignment="1">
      <alignment horizontal="right"/>
      <protection locked="0"/>
    </xf>
    <xf numFmtId="0" fontId="15" fillId="0" borderId="4" xfId="0" applyFont="1" applyFill="1" applyBorder="1" applyAlignment="1">
      <alignment wrapText="1"/>
      <protection locked="0"/>
    </xf>
    <xf numFmtId="0" fontId="15" fillId="0" borderId="4" xfId="0" applyFont="1" applyBorder="1" applyAlignment="1">
      <protection locked="0"/>
    </xf>
    <xf numFmtId="0" fontId="15" fillId="0" borderId="4" xfId="0" applyFont="1" applyBorder="1" applyAlignment="1">
      <alignment wrapText="1"/>
      <protection locked="0"/>
    </xf>
    <xf numFmtId="168" fontId="10" fillId="0" borderId="6" xfId="0" applyNumberFormat="1" applyFont="1" applyFill="1" applyBorder="1" applyAlignment="1">
      <protection locked="0"/>
    </xf>
    <xf numFmtId="164" fontId="3" fillId="0" borderId="14" xfId="0" applyNumberFormat="1" applyFont="1" applyBorder="1" applyAlignment="1">
      <alignment horizontal="center"/>
      <protection locked="0"/>
    </xf>
    <xf numFmtId="0" fontId="3" fillId="0" borderId="15" xfId="0" applyFont="1" applyBorder="1" applyAlignment="1">
      <alignment horizontal="center" wrapText="1"/>
      <protection locked="0"/>
    </xf>
    <xf numFmtId="0" fontId="8" fillId="0" borderId="15" xfId="0" applyFont="1" applyBorder="1" applyAlignment="1">
      <protection locked="0"/>
    </xf>
    <xf numFmtId="0" fontId="11" fillId="0" borderId="15" xfId="0" applyFont="1" applyBorder="1" applyAlignment="1">
      <alignment wrapText="1"/>
      <protection locked="0"/>
    </xf>
    <xf numFmtId="0" fontId="12" fillId="0" borderId="15" xfId="0" applyFont="1" applyBorder="1" applyAlignment="1">
      <alignment horizontal="left" wrapText="1"/>
      <protection locked="0"/>
    </xf>
    <xf numFmtId="165" fontId="13" fillId="0" borderId="15" xfId="0" applyNumberFormat="1" applyFont="1" applyBorder="1" applyAlignment="1">
      <alignment horizontal="right"/>
      <protection locked="0"/>
    </xf>
    <xf numFmtId="168" fontId="13" fillId="0" borderId="15" xfId="0" applyNumberFormat="1" applyFont="1" applyBorder="1" applyAlignment="1">
      <alignment horizontal="right"/>
      <protection locked="0"/>
    </xf>
    <xf numFmtId="168" fontId="13" fillId="0" borderId="15" xfId="0" applyNumberFormat="1" applyFont="1" applyBorder="1" applyAlignment="1">
      <protection locked="0"/>
    </xf>
    <xf numFmtId="0" fontId="0" fillId="0" borderId="15" xfId="0" applyBorder="1" applyAlignment="1">
      <alignment horizontal="left" vertical="top"/>
      <protection locked="0"/>
    </xf>
    <xf numFmtId="0" fontId="10" fillId="0" borderId="16" xfId="0" applyFont="1" applyBorder="1" applyAlignment="1">
      <protection locked="0"/>
    </xf>
    <xf numFmtId="168" fontId="10" fillId="0" borderId="2" xfId="0" applyNumberFormat="1" applyFont="1" applyFill="1" applyBorder="1" applyAlignment="1">
      <protection locked="0"/>
    </xf>
    <xf numFmtId="0" fontId="10" fillId="4" borderId="5" xfId="0" applyFont="1" applyFill="1" applyBorder="1" applyAlignment="1">
      <protection locked="0"/>
    </xf>
    <xf numFmtId="0" fontId="10" fillId="4" borderId="0" xfId="0" applyFont="1" applyFill="1" applyBorder="1" applyAlignment="1">
      <protection locked="0"/>
    </xf>
    <xf numFmtId="0" fontId="10" fillId="0" borderId="7" xfId="0" applyFont="1" applyFill="1" applyBorder="1" applyAlignment="1">
      <protection locked="0"/>
    </xf>
    <xf numFmtId="0" fontId="10" fillId="0" borderId="5" xfId="0" applyFont="1" applyFill="1" applyBorder="1" applyAlignment="1">
      <protection locked="0"/>
    </xf>
    <xf numFmtId="0" fontId="0" fillId="0" borderId="0" xfId="0" applyBorder="1" applyAlignment="1">
      <alignment horizontal="left" vertical="top"/>
      <protection locked="0"/>
    </xf>
    <xf numFmtId="168" fontId="10" fillId="0" borderId="17" xfId="0" applyNumberFormat="1" applyFont="1" applyFill="1" applyBorder="1" applyAlignment="1">
      <protection locked="0"/>
    </xf>
    <xf numFmtId="168" fontId="10" fillId="0" borderId="17" xfId="0" applyNumberFormat="1" applyFont="1" applyBorder="1" applyAlignment="1">
      <protection locked="0"/>
    </xf>
    <xf numFmtId="168" fontId="10" fillId="0" borderId="18" xfId="0" applyNumberFormat="1" applyFont="1" applyBorder="1" applyAlignment="1">
      <protection locked="0"/>
    </xf>
    <xf numFmtId="0" fontId="10" fillId="0" borderId="17" xfId="0" applyFont="1" applyBorder="1" applyAlignment="1">
      <protection locked="0"/>
    </xf>
    <xf numFmtId="0" fontId="15" fillId="0" borderId="17" xfId="0" applyFont="1" applyBorder="1" applyAlignment="1">
      <alignment wrapText="1"/>
      <protection locked="0"/>
    </xf>
    <xf numFmtId="0" fontId="0" fillId="0" borderId="17" xfId="0" applyBorder="1" applyAlignment="1">
      <protection locked="0"/>
    </xf>
    <xf numFmtId="0" fontId="3" fillId="0" borderId="17" xfId="0" applyFont="1" applyBorder="1" applyAlignment="1">
      <alignment horizontal="center" wrapText="1"/>
      <protection locked="0"/>
    </xf>
    <xf numFmtId="0" fontId="15" fillId="0" borderId="7" xfId="0" applyFont="1" applyBorder="1" applyAlignment="1">
      <protection locked="0"/>
    </xf>
    <xf numFmtId="0" fontId="8" fillId="0" borderId="19" xfId="0" applyFont="1" applyBorder="1" applyAlignment="1">
      <protection locked="0"/>
    </xf>
    <xf numFmtId="0" fontId="11" fillId="0" borderId="19" xfId="0" applyFont="1" applyBorder="1" applyAlignment="1">
      <alignment wrapText="1"/>
      <protection locked="0"/>
    </xf>
    <xf numFmtId="0" fontId="10" fillId="0" borderId="20" xfId="0" applyFont="1" applyBorder="1" applyAlignment="1">
      <protection locked="0"/>
    </xf>
    <xf numFmtId="0" fontId="10" fillId="0" borderId="21" xfId="0" applyFont="1" applyBorder="1" applyAlignment="1">
      <protection locked="0"/>
    </xf>
    <xf numFmtId="0" fontId="11" fillId="0" borderId="13" xfId="0" applyFont="1" applyBorder="1" applyAlignment="1">
      <alignment wrapText="1"/>
      <protection locked="0"/>
    </xf>
    <xf numFmtId="0" fontId="0" fillId="0" borderId="22" xfId="0" applyBorder="1" applyAlignment="1">
      <protection locked="0"/>
    </xf>
    <xf numFmtId="164" fontId="2" fillId="0" borderId="3" xfId="0" applyNumberFormat="1" applyFont="1" applyFill="1" applyBorder="1" applyAlignment="1">
      <alignment horizontal="center"/>
      <protection locked="0"/>
    </xf>
    <xf numFmtId="164" fontId="2" fillId="0" borderId="23" xfId="0" applyNumberFormat="1" applyFont="1" applyFill="1" applyBorder="1" applyAlignment="1">
      <alignment horizontal="center"/>
      <protection locked="0"/>
    </xf>
    <xf numFmtId="164" fontId="2" fillId="0" borderId="24" xfId="0" applyNumberFormat="1" applyFont="1" applyFill="1" applyBorder="1" applyAlignment="1">
      <alignment horizontal="center"/>
      <protection locked="0"/>
    </xf>
    <xf numFmtId="164" fontId="2" fillId="0" borderId="25" xfId="0" applyNumberFormat="1" applyFont="1" applyFill="1" applyBorder="1" applyAlignment="1">
      <alignment horizontal="center"/>
      <protection locked="0"/>
    </xf>
    <xf numFmtId="164" fontId="2" fillId="0" borderId="26" xfId="0" applyNumberFormat="1" applyFont="1" applyFill="1" applyBorder="1" applyAlignment="1">
      <alignment horizontal="center"/>
      <protection locked="0"/>
    </xf>
    <xf numFmtId="168" fontId="10" fillId="0" borderId="11" xfId="0" applyNumberFormat="1" applyFont="1" applyFill="1" applyBorder="1" applyAlignment="1">
      <protection locked="0"/>
    </xf>
    <xf numFmtId="168" fontId="10" fillId="0" borderId="18" xfId="0" applyNumberFormat="1" applyFont="1" applyFill="1" applyBorder="1" applyAlignment="1">
      <protection locked="0"/>
    </xf>
    <xf numFmtId="0" fontId="15" fillId="0" borderId="4" xfId="0" applyFont="1" applyBorder="1" applyAlignment="1">
      <alignment vertical="center" wrapText="1"/>
      <protection locked="0"/>
    </xf>
    <xf numFmtId="0" fontId="0" fillId="0" borderId="0" xfId="0" applyFont="1" applyBorder="1" applyAlignment="1">
      <alignment horizontal="left" vertical="top"/>
      <protection locked="0"/>
    </xf>
    <xf numFmtId="164" fontId="2" fillId="0" borderId="27" xfId="0" applyNumberFormat="1" applyFont="1" applyBorder="1" applyAlignment="1">
      <alignment horizontal="center"/>
      <protection locked="0"/>
    </xf>
    <xf numFmtId="164" fontId="2" fillId="0" borderId="24" xfId="0" applyNumberFormat="1" applyFont="1" applyBorder="1" applyAlignment="1">
      <alignment horizontal="center"/>
      <protection locked="0"/>
    </xf>
    <xf numFmtId="164" fontId="2" fillId="0" borderId="28" xfId="0" applyNumberFormat="1" applyFont="1" applyBorder="1" applyAlignment="1">
      <alignment horizontal="center"/>
      <protection locked="0"/>
    </xf>
    <xf numFmtId="0" fontId="2" fillId="0" borderId="29" xfId="0" applyFont="1" applyBorder="1" applyAlignment="1">
      <alignment horizontal="center" wrapText="1"/>
      <protection locked="0"/>
    </xf>
    <xf numFmtId="164" fontId="2" fillId="0" borderId="30" xfId="0" applyNumberFormat="1" applyFont="1" applyBorder="1" applyAlignment="1">
      <alignment horizontal="center"/>
      <protection locked="0"/>
    </xf>
    <xf numFmtId="164" fontId="2" fillId="0" borderId="31" xfId="0" applyNumberFormat="1" applyFont="1" applyBorder="1" applyAlignment="1">
      <alignment horizontal="center"/>
      <protection locked="0"/>
    </xf>
    <xf numFmtId="164" fontId="2" fillId="0" borderId="26" xfId="0" applyNumberFormat="1" applyFont="1" applyBorder="1" applyAlignment="1">
      <alignment horizontal="center"/>
      <protection locked="0"/>
    </xf>
    <xf numFmtId="164" fontId="2" fillId="0" borderId="25" xfId="0" applyNumberFormat="1" applyFont="1" applyBorder="1" applyAlignment="1">
      <alignment horizontal="center"/>
      <protection locked="0"/>
    </xf>
    <xf numFmtId="164" fontId="2" fillId="0" borderId="32" xfId="0" applyNumberFormat="1" applyFont="1" applyBorder="1" applyAlignment="1">
      <alignment horizontal="center"/>
      <protection locked="0"/>
    </xf>
    <xf numFmtId="164" fontId="2" fillId="0" borderId="33" xfId="0" applyNumberFormat="1" applyFont="1" applyBorder="1" applyAlignment="1">
      <alignment horizontal="center"/>
      <protection locked="0"/>
    </xf>
    <xf numFmtId="164" fontId="2" fillId="0" borderId="34" xfId="0" applyNumberFormat="1" applyFont="1" applyBorder="1" applyAlignment="1">
      <alignment horizontal="center"/>
      <protection locked="0"/>
    </xf>
    <xf numFmtId="0" fontId="2" fillId="0" borderId="26" xfId="0" applyFont="1" applyBorder="1" applyAlignment="1">
      <alignment horizontal="center" wrapText="1"/>
      <protection locked="0"/>
    </xf>
    <xf numFmtId="164" fontId="2" fillId="0" borderId="35" xfId="0" applyNumberFormat="1" applyFont="1" applyBorder="1" applyAlignment="1">
      <alignment horizontal="center"/>
      <protection locked="0"/>
    </xf>
    <xf numFmtId="0" fontId="15" fillId="0" borderId="17" xfId="0" applyFont="1" applyBorder="1" applyAlignment="1">
      <alignment vertical="center" wrapText="1"/>
      <protection locked="0"/>
    </xf>
    <xf numFmtId="168" fontId="10" fillId="0" borderId="36" xfId="0" applyNumberFormat="1" applyFont="1" applyBorder="1" applyAlignment="1">
      <protection locked="0"/>
    </xf>
    <xf numFmtId="168" fontId="10" fillId="0" borderId="8" xfId="0" applyNumberFormat="1" applyFont="1" applyFill="1" applyBorder="1" applyAlignment="1">
      <protection locked="0"/>
    </xf>
    <xf numFmtId="168" fontId="10" fillId="0" borderId="37" xfId="0" applyNumberFormat="1" applyFont="1" applyBorder="1" applyAlignment="1">
      <protection locked="0"/>
    </xf>
    <xf numFmtId="168" fontId="10" fillId="0" borderId="38" xfId="0" applyNumberFormat="1" applyFont="1" applyFill="1" applyBorder="1" applyAlignment="1">
      <protection locked="0"/>
    </xf>
    <xf numFmtId="168" fontId="10" fillId="0" borderId="38" xfId="0" applyNumberFormat="1" applyFont="1" applyBorder="1" applyAlignment="1">
      <protection locked="0"/>
    </xf>
    <xf numFmtId="168" fontId="10" fillId="0" borderId="39" xfId="0" applyNumberFormat="1" applyFont="1" applyBorder="1" applyAlignment="1">
      <protection locked="0"/>
    </xf>
    <xf numFmtId="168" fontId="10" fillId="0" borderId="30" xfId="0" applyNumberFormat="1" applyFont="1" applyFill="1" applyBorder="1" applyAlignment="1">
      <protection locked="0"/>
    </xf>
    <xf numFmtId="168" fontId="10" fillId="0" borderId="30" xfId="0" applyNumberFormat="1" applyFont="1" applyBorder="1" applyAlignment="1">
      <protection locked="0"/>
    </xf>
    <xf numFmtId="168" fontId="10" fillId="0" borderId="40" xfId="0" applyNumberFormat="1" applyFont="1" applyFill="1" applyBorder="1" applyAlignment="1">
      <protection locked="0"/>
    </xf>
    <xf numFmtId="164" fontId="2" fillId="0" borderId="27" xfId="0" applyNumberFormat="1" applyFont="1" applyFill="1" applyBorder="1" applyAlignment="1">
      <alignment horizontal="center"/>
      <protection locked="0"/>
    </xf>
    <xf numFmtId="164" fontId="2" fillId="0" borderId="31" xfId="0" applyNumberFormat="1" applyFont="1" applyFill="1" applyBorder="1" applyAlignment="1">
      <alignment horizontal="center"/>
      <protection locked="0"/>
    </xf>
    <xf numFmtId="164" fontId="2" fillId="0" borderId="41" xfId="0" applyNumberFormat="1" applyFont="1" applyFill="1" applyBorder="1" applyAlignment="1">
      <alignment horizontal="center"/>
      <protection locked="0"/>
    </xf>
    <xf numFmtId="164" fontId="2" fillId="0" borderId="42" xfId="0" applyNumberFormat="1" applyFont="1" applyFill="1" applyBorder="1" applyAlignment="1">
      <alignment horizontal="center"/>
      <protection locked="0"/>
    </xf>
    <xf numFmtId="0" fontId="2" fillId="0" borderId="17" xfId="0" applyFont="1" applyBorder="1" applyAlignment="1">
      <alignment horizontal="center" wrapText="1"/>
      <protection locked="0"/>
    </xf>
    <xf numFmtId="164" fontId="2" fillId="0" borderId="43" xfId="0" applyNumberFormat="1" applyFont="1" applyFill="1" applyBorder="1" applyAlignment="1">
      <alignment horizontal="center"/>
      <protection locked="0"/>
    </xf>
    <xf numFmtId="164" fontId="2" fillId="0" borderId="15" xfId="0" applyNumberFormat="1" applyFont="1" applyFill="1" applyBorder="1" applyAlignment="1">
      <alignment horizontal="center"/>
      <protection locked="0"/>
    </xf>
    <xf numFmtId="164" fontId="2" fillId="0" borderId="14" xfId="0" applyNumberFormat="1" applyFont="1" applyBorder="1" applyAlignment="1">
      <alignment horizontal="center"/>
      <protection locked="0"/>
    </xf>
    <xf numFmtId="0" fontId="10" fillId="0" borderId="4" xfId="0" applyFont="1" applyBorder="1" applyAlignment="1">
      <alignment horizontal="left"/>
      <protection locked="0"/>
    </xf>
    <xf numFmtId="0" fontId="15" fillId="0" borderId="2" xfId="0" applyFont="1" applyBorder="1" applyAlignment="1">
      <alignment wrapText="1"/>
      <protection locked="0"/>
    </xf>
    <xf numFmtId="0" fontId="3" fillId="0" borderId="7" xfId="0" applyFont="1" applyBorder="1" applyAlignment="1">
      <alignment horizontal="center" wrapText="1"/>
      <protection locked="0"/>
    </xf>
    <xf numFmtId="0" fontId="0" fillId="0" borderId="7" xfId="0" applyBorder="1" applyAlignment="1">
      <protection locked="0"/>
    </xf>
    <xf numFmtId="168" fontId="10" fillId="0" borderId="7" xfId="0" applyNumberFormat="1" applyFont="1" applyBorder="1" applyAlignment="1">
      <protection locked="0"/>
    </xf>
    <xf numFmtId="168" fontId="10" fillId="4" borderId="7" xfId="0" applyNumberFormat="1" applyFont="1" applyFill="1" applyBorder="1" applyAlignment="1">
      <protection locked="0"/>
    </xf>
    <xf numFmtId="168" fontId="10" fillId="0" borderId="44" xfId="0" applyNumberFormat="1" applyFont="1" applyBorder="1" applyAlignment="1">
      <protection locked="0"/>
    </xf>
    <xf numFmtId="0" fontId="3" fillId="0" borderId="45" xfId="0" applyFont="1" applyBorder="1" applyAlignment="1">
      <alignment horizontal="center" wrapText="1"/>
      <protection locked="0"/>
    </xf>
    <xf numFmtId="0" fontId="10" fillId="0" borderId="22" xfId="0" applyFont="1" applyFill="1" applyBorder="1" applyAlignment="1">
      <protection locked="0"/>
    </xf>
    <xf numFmtId="164" fontId="2" fillId="0" borderId="46" xfId="0" applyNumberFormat="1" applyFont="1" applyBorder="1" applyAlignment="1">
      <alignment horizontal="center" wrapText="1"/>
      <protection locked="0"/>
    </xf>
    <xf numFmtId="0" fontId="10" fillId="0" borderId="2" xfId="0" applyFont="1" applyBorder="1" applyAlignment="1">
      <alignment wrapText="1"/>
      <protection locked="0"/>
    </xf>
    <xf numFmtId="168" fontId="10" fillId="0" borderId="2" xfId="0" applyNumberFormat="1" applyFont="1" applyBorder="1" applyAlignment="1">
      <alignment wrapText="1"/>
      <protection locked="0"/>
    </xf>
    <xf numFmtId="168" fontId="10" fillId="0" borderId="4" xfId="0" applyNumberFormat="1" applyFont="1" applyFill="1" applyBorder="1" applyAlignment="1">
      <alignment wrapText="1"/>
      <protection locked="0"/>
    </xf>
    <xf numFmtId="168" fontId="10" fillId="0" borderId="11" xfId="0" applyNumberFormat="1" applyFont="1" applyBorder="1" applyAlignment="1">
      <alignment wrapText="1"/>
      <protection locked="0"/>
    </xf>
    <xf numFmtId="0" fontId="2" fillId="2" borderId="0" xfId="0" applyFont="1" applyFill="1" applyAlignment="1" applyProtection="1"/>
    <xf numFmtId="0" fontId="0" fillId="0" borderId="0" xfId="0" applyAlignment="1">
      <alignment vertical="top"/>
      <protection locked="0"/>
    </xf>
    <xf numFmtId="168" fontId="2" fillId="2" borderId="0" xfId="0" applyNumberFormat="1" applyFont="1" applyFill="1" applyAlignment="1" applyProtection="1">
      <alignment horizontal="left"/>
    </xf>
    <xf numFmtId="0" fontId="0" fillId="0" borderId="0" xfId="0" applyAlignment="1">
      <alignment horizontal="left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61"/>
  <sheetViews>
    <sheetView showGridLines="0" tabSelected="1" topLeftCell="A100" workbookViewId="0">
      <selection activeCell="I130" sqref="I130"/>
    </sheetView>
  </sheetViews>
  <sheetFormatPr defaultColWidth="13.1640625" defaultRowHeight="9.6" customHeight="1"/>
  <cols>
    <col min="1" max="1" width="8.1640625" style="2" customWidth="1"/>
    <col min="2" max="2" width="10" style="3" customWidth="1"/>
    <col min="3" max="3" width="14.1640625" style="4" customWidth="1"/>
    <col min="4" max="4" width="74.33203125" style="4" customWidth="1"/>
    <col min="5" max="5" width="6.5" style="4" customWidth="1"/>
    <col min="6" max="6" width="10.1640625" style="5" customWidth="1"/>
    <col min="7" max="7" width="13.1640625" style="51" customWidth="1"/>
    <col min="8" max="8" width="19.1640625" style="51" customWidth="1"/>
    <col min="9" max="9" width="18.5" style="51" customWidth="1"/>
    <col min="10" max="10" width="18.83203125" style="51" customWidth="1"/>
    <col min="11" max="11" width="15.1640625" style="51" customWidth="1"/>
    <col min="12" max="16384" width="13.1640625" style="1"/>
  </cols>
  <sheetData>
    <row r="1" spans="1:25" s="6" customFormat="1" ht="17.45" customHeight="1">
      <c r="A1" s="7" t="s">
        <v>0</v>
      </c>
      <c r="B1" s="8"/>
      <c r="C1" s="8"/>
      <c r="D1" s="24"/>
      <c r="E1" s="8"/>
      <c r="F1" s="8"/>
      <c r="G1" s="38"/>
      <c r="H1" s="38"/>
      <c r="I1" s="38"/>
      <c r="J1" s="38"/>
      <c r="K1" s="38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</row>
    <row r="2" spans="1:25" s="6" customFormat="1" ht="12.6" customHeight="1">
      <c r="A2" s="9" t="s">
        <v>44</v>
      </c>
      <c r="B2" s="156" t="s">
        <v>132</v>
      </c>
      <c r="C2" s="157"/>
      <c r="D2" s="157"/>
      <c r="E2" s="8"/>
      <c r="F2" s="8"/>
      <c r="G2" s="38"/>
      <c r="H2" s="38"/>
      <c r="I2" s="38"/>
      <c r="J2" s="38"/>
      <c r="K2" s="38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</row>
    <row r="3" spans="1:25" s="6" customFormat="1" ht="12.6" customHeight="1">
      <c r="A3" s="9" t="s">
        <v>45</v>
      </c>
      <c r="B3" s="24" t="s">
        <v>29</v>
      </c>
      <c r="C3" s="24"/>
      <c r="D3" s="24"/>
      <c r="E3" s="8"/>
      <c r="F3" s="8"/>
      <c r="G3" s="38" t="s">
        <v>1</v>
      </c>
      <c r="H3" s="38"/>
      <c r="I3" s="38"/>
      <c r="J3" s="38"/>
      <c r="K3" s="38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</row>
    <row r="4" spans="1:25" s="6" customFormat="1" ht="13.15" customHeight="1">
      <c r="A4" s="9"/>
      <c r="B4" s="8"/>
      <c r="C4" s="9"/>
      <c r="D4" s="24"/>
      <c r="E4" s="8"/>
      <c r="F4" s="8"/>
      <c r="G4" s="38" t="s">
        <v>25</v>
      </c>
      <c r="H4" s="38"/>
      <c r="I4" s="38"/>
      <c r="J4" s="38"/>
      <c r="K4" s="38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</row>
    <row r="5" spans="1:25" s="6" customFormat="1" ht="12.6" customHeight="1">
      <c r="A5" s="8" t="s">
        <v>43</v>
      </c>
      <c r="B5" s="8"/>
      <c r="C5" s="8"/>
      <c r="D5" s="24"/>
      <c r="E5" s="8"/>
      <c r="F5" s="8"/>
      <c r="G5" s="158" t="s">
        <v>133</v>
      </c>
      <c r="H5" s="159"/>
      <c r="I5" s="38"/>
      <c r="J5" s="38"/>
      <c r="K5" s="38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</row>
    <row r="6" spans="1:25" s="6" customFormat="1" ht="11.45" customHeight="1" thickBot="1">
      <c r="A6" s="8"/>
      <c r="B6" s="8"/>
      <c r="C6" s="8"/>
      <c r="D6" s="24"/>
      <c r="E6" s="8"/>
      <c r="F6" s="8"/>
      <c r="G6" s="38"/>
      <c r="H6" s="38"/>
      <c r="I6" s="38"/>
      <c r="J6" s="38"/>
      <c r="K6" s="38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</row>
    <row r="7" spans="1:25" s="6" customFormat="1" ht="29.45" customHeight="1" thickBot="1">
      <c r="A7" s="10" t="s">
        <v>2</v>
      </c>
      <c r="B7" s="10" t="s">
        <v>3</v>
      </c>
      <c r="C7" s="10" t="s">
        <v>28</v>
      </c>
      <c r="D7" s="10" t="s">
        <v>4</v>
      </c>
      <c r="E7" s="10" t="s">
        <v>5</v>
      </c>
      <c r="F7" s="10" t="s">
        <v>6</v>
      </c>
      <c r="G7" s="39" t="s">
        <v>7</v>
      </c>
      <c r="H7" s="39" t="s">
        <v>8</v>
      </c>
      <c r="I7" s="39" t="s">
        <v>9</v>
      </c>
      <c r="J7" s="39" t="s">
        <v>10</v>
      </c>
      <c r="K7" s="39" t="s">
        <v>11</v>
      </c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</row>
    <row r="8" spans="1:25" s="6" customFormat="1" ht="12.6" customHeight="1" thickBot="1">
      <c r="A8" s="10" t="s">
        <v>12</v>
      </c>
      <c r="B8" s="10" t="s">
        <v>13</v>
      </c>
      <c r="C8" s="10" t="s">
        <v>14</v>
      </c>
      <c r="D8" s="10" t="s">
        <v>15</v>
      </c>
      <c r="E8" s="10" t="s">
        <v>16</v>
      </c>
      <c r="F8" s="10" t="s">
        <v>17</v>
      </c>
      <c r="G8" s="39" t="s">
        <v>18</v>
      </c>
      <c r="H8" s="39" t="s">
        <v>19</v>
      </c>
      <c r="I8" s="39" t="s">
        <v>20</v>
      </c>
      <c r="J8" s="39" t="s">
        <v>21</v>
      </c>
      <c r="K8" s="39" t="s">
        <v>22</v>
      </c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</row>
    <row r="9" spans="1:25" s="6" customFormat="1" ht="4.1500000000000004" customHeight="1">
      <c r="A9" s="11"/>
      <c r="B9" s="11"/>
      <c r="C9" s="11"/>
      <c r="D9" s="25"/>
      <c r="E9" s="11"/>
      <c r="F9" s="11"/>
      <c r="G9" s="40"/>
      <c r="H9" s="40"/>
      <c r="I9" s="40"/>
      <c r="J9" s="40"/>
      <c r="K9" s="40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</row>
    <row r="10" spans="1:25" s="6" customFormat="1" ht="20.45" customHeight="1" thickBot="1">
      <c r="A10" s="12"/>
      <c r="B10" s="13"/>
      <c r="C10" s="56">
        <v>1</v>
      </c>
      <c r="D10" s="57" t="s">
        <v>95</v>
      </c>
      <c r="E10" s="58"/>
      <c r="F10" s="59"/>
      <c r="G10" s="60"/>
      <c r="H10" s="61">
        <f>SUM(H11:H27)</f>
        <v>0</v>
      </c>
      <c r="I10" s="61">
        <f>SUM(I11:I27)</f>
        <v>0</v>
      </c>
      <c r="J10" s="61">
        <f>SUM(H10:I10)</f>
        <v>0</v>
      </c>
      <c r="K10" s="61">
        <f>SUM(K11:K27)</f>
        <v>384.59999999999997</v>
      </c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</row>
    <row r="11" spans="1:25" s="6" customFormat="1" ht="24" customHeight="1">
      <c r="A11" s="151">
        <v>1</v>
      </c>
      <c r="B11" s="14"/>
      <c r="C11" s="152" t="s">
        <v>47</v>
      </c>
      <c r="D11" s="143" t="s">
        <v>179</v>
      </c>
      <c r="E11" s="26" t="s">
        <v>26</v>
      </c>
      <c r="F11" s="152">
        <v>1</v>
      </c>
      <c r="G11" s="153"/>
      <c r="H11" s="154">
        <f>SUM(F11*G11)</f>
        <v>0</v>
      </c>
      <c r="I11" s="154">
        <f>SUM(0.15*H11)</f>
        <v>0</v>
      </c>
      <c r="J11" s="153">
        <f>SUM(H11:I11)</f>
        <v>0</v>
      </c>
      <c r="K11" s="155">
        <v>153</v>
      </c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</row>
    <row r="12" spans="1:25" s="6" customFormat="1" ht="12" customHeight="1">
      <c r="A12" s="15" t="s">
        <v>29</v>
      </c>
      <c r="B12" s="16"/>
      <c r="C12" s="32"/>
      <c r="D12" s="23" t="s">
        <v>163</v>
      </c>
      <c r="E12" s="20"/>
      <c r="F12" s="32"/>
      <c r="G12" s="42"/>
      <c r="H12" s="42"/>
      <c r="I12" s="42"/>
      <c r="J12" s="42" t="s">
        <v>29</v>
      </c>
      <c r="K12" s="46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</row>
    <row r="13" spans="1:25" s="6" customFormat="1" ht="12" customHeight="1">
      <c r="A13" s="15">
        <v>2</v>
      </c>
      <c r="B13" s="16"/>
      <c r="C13" s="32" t="s">
        <v>96</v>
      </c>
      <c r="D13" s="68" t="s">
        <v>164</v>
      </c>
      <c r="E13" s="69" t="s">
        <v>26</v>
      </c>
      <c r="F13" s="32">
        <v>1</v>
      </c>
      <c r="G13" s="41"/>
      <c r="H13" s="41">
        <f t="shared" ref="H13:H27" si="0">SUM(F13*G13)</f>
        <v>0</v>
      </c>
      <c r="I13" s="41">
        <f t="shared" ref="I13:I26" si="1">SUM(0.15*H13)</f>
        <v>0</v>
      </c>
      <c r="J13" s="41">
        <f t="shared" ref="J13:J29" si="2">SUM(H13:I13)</f>
        <v>0</v>
      </c>
      <c r="K13" s="43">
        <v>0</v>
      </c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</row>
    <row r="14" spans="1:25" s="6" customFormat="1" ht="12" customHeight="1">
      <c r="A14" s="15">
        <v>3</v>
      </c>
      <c r="B14" s="16"/>
      <c r="C14" s="32" t="s">
        <v>97</v>
      </c>
      <c r="D14" s="69" t="s">
        <v>187</v>
      </c>
      <c r="E14" s="20" t="s">
        <v>26</v>
      </c>
      <c r="F14" s="32">
        <v>1</v>
      </c>
      <c r="G14" s="42"/>
      <c r="H14" s="41">
        <f t="shared" si="0"/>
        <v>0</v>
      </c>
      <c r="I14" s="41">
        <f t="shared" si="1"/>
        <v>0</v>
      </c>
      <c r="J14" s="41">
        <f t="shared" si="2"/>
        <v>0</v>
      </c>
      <c r="K14" s="46">
        <v>0</v>
      </c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</row>
    <row r="15" spans="1:25" s="6" customFormat="1" ht="12" customHeight="1">
      <c r="A15" s="15">
        <v>4</v>
      </c>
      <c r="B15" s="16"/>
      <c r="C15" s="32" t="s">
        <v>99</v>
      </c>
      <c r="D15" s="69" t="s">
        <v>138</v>
      </c>
      <c r="E15" s="20" t="s">
        <v>26</v>
      </c>
      <c r="F15" s="32">
        <v>1</v>
      </c>
      <c r="G15" s="42"/>
      <c r="H15" s="41">
        <f>SUM(F15*G15)</f>
        <v>0</v>
      </c>
      <c r="I15" s="41">
        <f>SUM(0.15*H15)</f>
        <v>0</v>
      </c>
      <c r="J15" s="41">
        <f>SUM(H15:I15)</f>
        <v>0</v>
      </c>
      <c r="K15" s="46">
        <v>0</v>
      </c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</row>
    <row r="16" spans="1:25" s="6" customFormat="1" ht="12" customHeight="1">
      <c r="A16" s="15">
        <v>5</v>
      </c>
      <c r="B16" s="16"/>
      <c r="C16" s="32" t="s">
        <v>100</v>
      </c>
      <c r="D16" s="69" t="s">
        <v>139</v>
      </c>
      <c r="E16" s="20" t="s">
        <v>26</v>
      </c>
      <c r="F16" s="32">
        <v>1</v>
      </c>
      <c r="G16" s="42"/>
      <c r="H16" s="41">
        <f>SUM(F16*G16)</f>
        <v>0</v>
      </c>
      <c r="I16" s="41">
        <f>SUM(0.15*H16)</f>
        <v>0</v>
      </c>
      <c r="J16" s="41">
        <f>SUM(H16:I16)</f>
        <v>0</v>
      </c>
      <c r="K16" s="46">
        <v>0</v>
      </c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</row>
    <row r="17" spans="1:25" s="6" customFormat="1" ht="12" customHeight="1">
      <c r="A17" s="15">
        <v>6</v>
      </c>
      <c r="B17" s="16"/>
      <c r="C17" s="32" t="s">
        <v>140</v>
      </c>
      <c r="D17" s="23" t="s">
        <v>98</v>
      </c>
      <c r="E17" s="20" t="s">
        <v>26</v>
      </c>
      <c r="F17" s="32">
        <v>1</v>
      </c>
      <c r="G17" s="41"/>
      <c r="H17" s="41">
        <f>SUM(F17*G17)</f>
        <v>0</v>
      </c>
      <c r="I17" s="41">
        <f>SUM(0.15*H17)</f>
        <v>0</v>
      </c>
      <c r="J17" s="41">
        <f>SUM(H17:I17)</f>
        <v>0</v>
      </c>
      <c r="K17" s="54">
        <v>0</v>
      </c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</row>
    <row r="18" spans="1:25" s="6" customFormat="1" ht="12" customHeight="1">
      <c r="A18" s="15">
        <v>7</v>
      </c>
      <c r="B18" s="16"/>
      <c r="C18" s="32" t="s">
        <v>141</v>
      </c>
      <c r="D18" s="23" t="s">
        <v>101</v>
      </c>
      <c r="E18" s="20" t="s">
        <v>26</v>
      </c>
      <c r="F18" s="32">
        <v>1</v>
      </c>
      <c r="G18" s="52"/>
      <c r="H18" s="41">
        <f>SUM(F18*G18)</f>
        <v>0</v>
      </c>
      <c r="I18" s="41">
        <f>SUM(0.15*H18)</f>
        <v>0</v>
      </c>
      <c r="J18" s="41">
        <f>SUM(H18:I18)</f>
        <v>0</v>
      </c>
      <c r="K18" s="54">
        <v>0</v>
      </c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</row>
    <row r="19" spans="1:25" s="6" customFormat="1" ht="12" customHeight="1">
      <c r="A19" s="15">
        <v>8</v>
      </c>
      <c r="B19" s="16"/>
      <c r="C19" s="32" t="s">
        <v>142</v>
      </c>
      <c r="D19" s="70" t="s">
        <v>166</v>
      </c>
      <c r="E19" s="20" t="s">
        <v>26</v>
      </c>
      <c r="F19" s="32">
        <v>1</v>
      </c>
      <c r="G19" s="52"/>
      <c r="H19" s="41">
        <f t="shared" si="0"/>
        <v>0</v>
      </c>
      <c r="I19" s="41">
        <f t="shared" si="1"/>
        <v>0</v>
      </c>
      <c r="J19" s="41">
        <f t="shared" si="2"/>
        <v>0</v>
      </c>
      <c r="K19" s="54">
        <v>0</v>
      </c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</row>
    <row r="20" spans="1:25" s="6" customFormat="1" ht="12" customHeight="1">
      <c r="A20" s="15">
        <v>9</v>
      </c>
      <c r="B20" s="16"/>
      <c r="C20" s="32" t="s">
        <v>144</v>
      </c>
      <c r="D20" s="70" t="s">
        <v>145</v>
      </c>
      <c r="E20" s="20" t="s">
        <v>26</v>
      </c>
      <c r="F20" s="32">
        <v>1</v>
      </c>
      <c r="G20" s="52"/>
      <c r="H20" s="41">
        <f>SUM(F20*G20)</f>
        <v>0</v>
      </c>
      <c r="I20" s="41">
        <f>SUM(0.15*H20)</f>
        <v>0</v>
      </c>
      <c r="J20" s="41">
        <f>SUM(H20:I20)</f>
        <v>0</v>
      </c>
      <c r="K20" s="54">
        <v>0</v>
      </c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</row>
    <row r="21" spans="1:25" s="6" customFormat="1" ht="12" customHeight="1">
      <c r="A21" s="15">
        <v>10</v>
      </c>
      <c r="B21" s="16"/>
      <c r="C21" s="32" t="s">
        <v>48</v>
      </c>
      <c r="D21" s="70" t="s">
        <v>167</v>
      </c>
      <c r="E21" s="20" t="s">
        <v>26</v>
      </c>
      <c r="F21" s="32">
        <v>4</v>
      </c>
      <c r="G21" s="52"/>
      <c r="H21" s="41">
        <f t="shared" si="0"/>
        <v>0</v>
      </c>
      <c r="I21" s="41">
        <f t="shared" si="1"/>
        <v>0</v>
      </c>
      <c r="J21" s="41">
        <f t="shared" si="2"/>
        <v>0</v>
      </c>
      <c r="K21" s="54">
        <v>32</v>
      </c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</row>
    <row r="22" spans="1:25" s="6" customFormat="1" ht="12" customHeight="1">
      <c r="A22" s="15">
        <v>11</v>
      </c>
      <c r="B22" s="16"/>
      <c r="C22" s="32" t="s">
        <v>49</v>
      </c>
      <c r="D22" s="68" t="s">
        <v>183</v>
      </c>
      <c r="E22" s="69" t="s">
        <v>26</v>
      </c>
      <c r="F22" s="32">
        <v>1</v>
      </c>
      <c r="G22" s="41"/>
      <c r="H22" s="41">
        <f t="shared" si="0"/>
        <v>0</v>
      </c>
      <c r="I22" s="41">
        <f t="shared" si="1"/>
        <v>0</v>
      </c>
      <c r="J22" s="41">
        <f t="shared" si="2"/>
        <v>0</v>
      </c>
      <c r="K22" s="43">
        <v>2</v>
      </c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</row>
    <row r="23" spans="1:25" s="6" customFormat="1" ht="12" customHeight="1">
      <c r="A23" s="15">
        <v>12</v>
      </c>
      <c r="B23" s="16"/>
      <c r="C23" s="32" t="s">
        <v>50</v>
      </c>
      <c r="D23" s="68" t="s">
        <v>184</v>
      </c>
      <c r="E23" s="69" t="s">
        <v>26</v>
      </c>
      <c r="F23" s="32">
        <v>3</v>
      </c>
      <c r="G23" s="41"/>
      <c r="H23" s="41">
        <f t="shared" si="0"/>
        <v>0</v>
      </c>
      <c r="I23" s="41">
        <f t="shared" si="1"/>
        <v>0</v>
      </c>
      <c r="J23" s="41">
        <f t="shared" si="2"/>
        <v>0</v>
      </c>
      <c r="K23" s="43">
        <v>6</v>
      </c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</row>
    <row r="24" spans="1:25" s="6" customFormat="1" ht="12" customHeight="1">
      <c r="A24" s="15">
        <v>13</v>
      </c>
      <c r="B24" s="16"/>
      <c r="C24" s="32" t="s">
        <v>51</v>
      </c>
      <c r="D24" s="69" t="s">
        <v>102</v>
      </c>
      <c r="E24" s="20" t="s">
        <v>26</v>
      </c>
      <c r="F24" s="32">
        <v>2</v>
      </c>
      <c r="G24" s="42"/>
      <c r="H24" s="41">
        <f t="shared" si="0"/>
        <v>0</v>
      </c>
      <c r="I24" s="41">
        <f t="shared" si="1"/>
        <v>0</v>
      </c>
      <c r="J24" s="41">
        <f t="shared" si="2"/>
        <v>0</v>
      </c>
      <c r="K24" s="46">
        <v>1.4</v>
      </c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</row>
    <row r="25" spans="1:25" s="6" customFormat="1" ht="12" customHeight="1">
      <c r="A25" s="15">
        <v>14</v>
      </c>
      <c r="B25" s="16"/>
      <c r="C25" s="32" t="s">
        <v>103</v>
      </c>
      <c r="D25" s="70" t="s">
        <v>91</v>
      </c>
      <c r="E25" s="69" t="s">
        <v>27</v>
      </c>
      <c r="F25" s="32">
        <v>45</v>
      </c>
      <c r="G25" s="42"/>
      <c r="H25" s="41">
        <f t="shared" si="0"/>
        <v>0</v>
      </c>
      <c r="I25" s="41">
        <f t="shared" si="1"/>
        <v>0</v>
      </c>
      <c r="J25" s="42">
        <f t="shared" si="2"/>
        <v>0</v>
      </c>
      <c r="K25" s="46">
        <v>153</v>
      </c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</row>
    <row r="26" spans="1:25" s="6" customFormat="1" ht="12" customHeight="1">
      <c r="A26" s="15">
        <v>15</v>
      </c>
      <c r="B26" s="16"/>
      <c r="C26" s="32" t="s">
        <v>29</v>
      </c>
      <c r="D26" s="70" t="s">
        <v>90</v>
      </c>
      <c r="E26" s="69" t="s">
        <v>27</v>
      </c>
      <c r="F26" s="32">
        <v>1</v>
      </c>
      <c r="G26" s="42"/>
      <c r="H26" s="41">
        <f t="shared" si="0"/>
        <v>0</v>
      </c>
      <c r="I26" s="41">
        <f t="shared" si="1"/>
        <v>0</v>
      </c>
      <c r="J26" s="42">
        <f t="shared" si="2"/>
        <v>0</v>
      </c>
      <c r="K26" s="46">
        <v>4.2</v>
      </c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</row>
    <row r="27" spans="1:25" s="6" customFormat="1" ht="12" customHeight="1" thickBot="1">
      <c r="A27" s="15">
        <v>16</v>
      </c>
      <c r="B27" s="16"/>
      <c r="C27" s="32" t="s">
        <v>52</v>
      </c>
      <c r="D27" s="109" t="s">
        <v>104</v>
      </c>
      <c r="E27" s="20" t="s">
        <v>27</v>
      </c>
      <c r="F27" s="32">
        <v>1</v>
      </c>
      <c r="G27" s="42"/>
      <c r="H27" s="88">
        <f t="shared" si="0"/>
        <v>0</v>
      </c>
      <c r="I27" s="88">
        <f>SUM(0.25*H27)</f>
        <v>0</v>
      </c>
      <c r="J27" s="89">
        <f t="shared" si="2"/>
        <v>0</v>
      </c>
      <c r="K27" s="90">
        <v>33</v>
      </c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</row>
    <row r="28" spans="1:25" s="80" customFormat="1" ht="20.25" customHeight="1" thickBot="1">
      <c r="A28" s="72"/>
      <c r="B28" s="73"/>
      <c r="C28" s="74">
        <v>2</v>
      </c>
      <c r="D28" s="75" t="s">
        <v>105</v>
      </c>
      <c r="E28" s="76"/>
      <c r="F28" s="77"/>
      <c r="G28" s="78"/>
      <c r="H28" s="79">
        <f>SUM(H29:H45)</f>
        <v>0</v>
      </c>
      <c r="I28" s="79">
        <f>SUM(I29:I45)</f>
        <v>0</v>
      </c>
      <c r="J28" s="79">
        <f t="shared" si="2"/>
        <v>0</v>
      </c>
      <c r="K28" s="79">
        <f>SUM(K29:K45)</f>
        <v>176.3</v>
      </c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</row>
    <row r="29" spans="1:25" s="6" customFormat="1" ht="12" customHeight="1">
      <c r="A29" s="15">
        <v>17</v>
      </c>
      <c r="B29" s="16"/>
      <c r="C29" s="32" t="s">
        <v>53</v>
      </c>
      <c r="D29" s="70" t="s">
        <v>170</v>
      </c>
      <c r="E29" s="20" t="s">
        <v>26</v>
      </c>
      <c r="F29" s="32">
        <v>3</v>
      </c>
      <c r="G29" s="42"/>
      <c r="H29" s="41">
        <f>SUM(F29*G29)</f>
        <v>0</v>
      </c>
      <c r="I29" s="41">
        <f>SUM(0.15*H29)</f>
        <v>0</v>
      </c>
      <c r="J29" s="42">
        <f t="shared" si="2"/>
        <v>0</v>
      </c>
      <c r="K29" s="46">
        <v>18</v>
      </c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</row>
    <row r="30" spans="1:25" s="6" customFormat="1" ht="12" customHeight="1">
      <c r="A30" s="15" t="s">
        <v>29</v>
      </c>
      <c r="B30" s="16"/>
      <c r="C30" s="32"/>
      <c r="D30" s="70" t="s">
        <v>94</v>
      </c>
      <c r="E30" s="20"/>
      <c r="F30" s="32"/>
      <c r="G30" s="42"/>
      <c r="H30" s="42"/>
      <c r="I30" s="42"/>
      <c r="J30" s="42" t="s">
        <v>29</v>
      </c>
      <c r="K30" s="46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</row>
    <row r="31" spans="1:25" s="6" customFormat="1" ht="12" customHeight="1">
      <c r="A31" s="15">
        <v>18</v>
      </c>
      <c r="B31" s="16"/>
      <c r="C31" s="32" t="s">
        <v>106</v>
      </c>
      <c r="D31" s="70" t="s">
        <v>173</v>
      </c>
      <c r="E31" s="20" t="s">
        <v>26</v>
      </c>
      <c r="F31" s="32">
        <v>6</v>
      </c>
      <c r="G31" s="41"/>
      <c r="H31" s="41">
        <f>SUM(F31*G31)</f>
        <v>0</v>
      </c>
      <c r="I31" s="41">
        <f>SUM(0.15*H31)</f>
        <v>0</v>
      </c>
      <c r="J31" s="41">
        <f>SUM(H31:I31)</f>
        <v>0</v>
      </c>
      <c r="K31" s="54">
        <v>0</v>
      </c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</row>
    <row r="32" spans="1:25" s="6" customFormat="1" ht="12" customHeight="1">
      <c r="A32" s="15">
        <v>19</v>
      </c>
      <c r="B32" s="16"/>
      <c r="C32" s="32" t="s">
        <v>54</v>
      </c>
      <c r="D32" s="70" t="s">
        <v>171</v>
      </c>
      <c r="E32" s="20" t="s">
        <v>26</v>
      </c>
      <c r="F32" s="32">
        <v>1</v>
      </c>
      <c r="G32" s="42"/>
      <c r="H32" s="41">
        <f>SUM(F32*G32)</f>
        <v>0</v>
      </c>
      <c r="I32" s="41">
        <f>SUM(0.15*H32)</f>
        <v>0</v>
      </c>
      <c r="J32" s="42">
        <f>SUM(H32:I32)</f>
        <v>0</v>
      </c>
      <c r="K32" s="46">
        <v>5</v>
      </c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</row>
    <row r="33" spans="1:25" s="6" customFormat="1" ht="12" customHeight="1">
      <c r="A33" s="15" t="s">
        <v>29</v>
      </c>
      <c r="B33" s="16"/>
      <c r="C33" s="32"/>
      <c r="D33" s="70" t="s">
        <v>94</v>
      </c>
      <c r="E33" s="20"/>
      <c r="F33" s="32"/>
      <c r="G33" s="42"/>
      <c r="H33" s="42"/>
      <c r="I33" s="42"/>
      <c r="J33" s="42" t="s">
        <v>29</v>
      </c>
      <c r="K33" s="46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</row>
    <row r="34" spans="1:25" s="6" customFormat="1" ht="12" customHeight="1">
      <c r="A34" s="15">
        <v>20</v>
      </c>
      <c r="B34" s="16"/>
      <c r="C34" s="32" t="s">
        <v>107</v>
      </c>
      <c r="D34" s="70" t="s">
        <v>172</v>
      </c>
      <c r="E34" s="20" t="s">
        <v>26</v>
      </c>
      <c r="F34" s="32">
        <v>2</v>
      </c>
      <c r="G34" s="41"/>
      <c r="H34" s="41">
        <f>SUM(F34*G34)</f>
        <v>0</v>
      </c>
      <c r="I34" s="41">
        <f>SUM(0.15*H34)</f>
        <v>0</v>
      </c>
      <c r="J34" s="41">
        <f>SUM(H34:I34)</f>
        <v>0</v>
      </c>
      <c r="K34" s="54">
        <v>0</v>
      </c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</row>
    <row r="35" spans="1:25" s="6" customFormat="1" ht="12" customHeight="1">
      <c r="A35" s="15"/>
      <c r="B35" s="16"/>
      <c r="C35" s="32"/>
      <c r="D35" s="23" t="s">
        <v>93</v>
      </c>
      <c r="E35" s="20"/>
      <c r="F35" s="32"/>
      <c r="G35" s="42"/>
      <c r="H35" s="42"/>
      <c r="I35" s="42"/>
      <c r="J35" s="41"/>
      <c r="K35" s="46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</row>
    <row r="36" spans="1:25" s="6" customFormat="1" ht="12" customHeight="1">
      <c r="A36" s="15">
        <v>21</v>
      </c>
      <c r="B36" s="16"/>
      <c r="C36" s="32" t="s">
        <v>55</v>
      </c>
      <c r="D36" s="70" t="s">
        <v>174</v>
      </c>
      <c r="E36" s="20" t="s">
        <v>26</v>
      </c>
      <c r="F36" s="32">
        <v>2</v>
      </c>
      <c r="G36" s="42"/>
      <c r="H36" s="41">
        <f t="shared" ref="H36:H45" si="3">SUM(F36*G36)</f>
        <v>0</v>
      </c>
      <c r="I36" s="41">
        <f>SUM(0.15*H36)</f>
        <v>0</v>
      </c>
      <c r="J36" s="42">
        <f t="shared" ref="J36:J47" si="4">SUM(H36:I36)</f>
        <v>0</v>
      </c>
      <c r="K36" s="46">
        <v>0</v>
      </c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</row>
    <row r="37" spans="1:25" s="6" customFormat="1" ht="12" customHeight="1">
      <c r="A37" s="15">
        <v>22</v>
      </c>
      <c r="B37" s="16"/>
      <c r="C37" s="32" t="s">
        <v>56</v>
      </c>
      <c r="D37" s="70" t="s">
        <v>175</v>
      </c>
      <c r="E37" s="20" t="s">
        <v>26</v>
      </c>
      <c r="F37" s="32">
        <v>1</v>
      </c>
      <c r="G37" s="42"/>
      <c r="H37" s="41">
        <f t="shared" si="3"/>
        <v>0</v>
      </c>
      <c r="I37" s="41">
        <f>SUM(0.15*H37)</f>
        <v>0</v>
      </c>
      <c r="J37" s="42">
        <f t="shared" si="4"/>
        <v>0</v>
      </c>
      <c r="K37" s="46">
        <v>0</v>
      </c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</row>
    <row r="38" spans="1:25" s="6" customFormat="1" ht="12" customHeight="1">
      <c r="A38" s="15">
        <v>23</v>
      </c>
      <c r="B38" s="16"/>
      <c r="C38" s="32" t="s">
        <v>57</v>
      </c>
      <c r="D38" s="70" t="s">
        <v>176</v>
      </c>
      <c r="E38" s="20" t="s">
        <v>26</v>
      </c>
      <c r="F38" s="32">
        <v>7</v>
      </c>
      <c r="G38" s="42"/>
      <c r="H38" s="41">
        <f t="shared" si="3"/>
        <v>0</v>
      </c>
      <c r="I38" s="41">
        <f>SUM(0.15*H38)</f>
        <v>0</v>
      </c>
      <c r="J38" s="42">
        <f t="shared" si="4"/>
        <v>0</v>
      </c>
      <c r="K38" s="46">
        <v>0</v>
      </c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</row>
    <row r="39" spans="1:25" s="6" customFormat="1" ht="12" customHeight="1">
      <c r="A39" s="15">
        <v>24</v>
      </c>
      <c r="B39" s="16"/>
      <c r="C39" s="32" t="s">
        <v>108</v>
      </c>
      <c r="D39" s="69" t="s">
        <v>70</v>
      </c>
      <c r="E39" s="69" t="s">
        <v>26</v>
      </c>
      <c r="F39" s="32">
        <v>3</v>
      </c>
      <c r="G39" s="52"/>
      <c r="H39" s="41">
        <f t="shared" si="3"/>
        <v>0</v>
      </c>
      <c r="I39" s="41">
        <f>SUM(0.25*H39)</f>
        <v>0</v>
      </c>
      <c r="J39" s="41">
        <f t="shared" si="4"/>
        <v>0</v>
      </c>
      <c r="K39" s="54">
        <v>9</v>
      </c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</row>
    <row r="40" spans="1:25" s="6" customFormat="1" ht="12" customHeight="1">
      <c r="A40" s="15">
        <v>25</v>
      </c>
      <c r="B40" s="16"/>
      <c r="C40" s="32" t="s">
        <v>109</v>
      </c>
      <c r="D40" s="70" t="s">
        <v>177</v>
      </c>
      <c r="E40" s="20" t="s">
        <v>26</v>
      </c>
      <c r="F40" s="31">
        <v>21</v>
      </c>
      <c r="G40" s="42"/>
      <c r="H40" s="41">
        <f t="shared" si="3"/>
        <v>0</v>
      </c>
      <c r="I40" s="41">
        <f t="shared" ref="I40:I45" si="5">SUM(0.15*H40)</f>
        <v>0</v>
      </c>
      <c r="J40" s="42">
        <f t="shared" si="4"/>
        <v>0</v>
      </c>
      <c r="K40" s="46">
        <v>4.2</v>
      </c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</row>
    <row r="41" spans="1:25" s="6" customFormat="1" ht="12" customHeight="1">
      <c r="A41" s="118">
        <v>26</v>
      </c>
      <c r="C41" s="32" t="s">
        <v>110</v>
      </c>
      <c r="D41" s="70" t="s">
        <v>79</v>
      </c>
      <c r="E41" s="20" t="s">
        <v>26</v>
      </c>
      <c r="F41" s="32">
        <v>1</v>
      </c>
      <c r="G41" s="41"/>
      <c r="H41" s="41">
        <f>SUM(F41*G41)</f>
        <v>0</v>
      </c>
      <c r="I41" s="41">
        <f t="shared" si="5"/>
        <v>0</v>
      </c>
      <c r="J41" s="41">
        <f>SUM(H41:I41)</f>
        <v>0</v>
      </c>
      <c r="K41" s="54">
        <v>4</v>
      </c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</row>
    <row r="42" spans="1:25" s="6" customFormat="1" ht="12" customHeight="1">
      <c r="A42" s="119">
        <v>27</v>
      </c>
      <c r="B42" s="117"/>
      <c r="C42" s="32" t="s">
        <v>134</v>
      </c>
      <c r="D42" s="70" t="s">
        <v>136</v>
      </c>
      <c r="E42" s="20" t="s">
        <v>26</v>
      </c>
      <c r="F42" s="32">
        <v>1</v>
      </c>
      <c r="G42" s="41"/>
      <c r="H42" s="41">
        <f>SUM(F42*G42)</f>
        <v>0</v>
      </c>
      <c r="I42" s="41">
        <f t="shared" si="5"/>
        <v>0</v>
      </c>
      <c r="J42" s="41">
        <f>SUM(H42:I42)</f>
        <v>0</v>
      </c>
      <c r="K42" s="54">
        <v>3</v>
      </c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</row>
    <row r="43" spans="1:25" s="6" customFormat="1" ht="12" customHeight="1">
      <c r="A43" s="120">
        <v>28</v>
      </c>
      <c r="B43" s="117"/>
      <c r="C43" s="32" t="s">
        <v>135</v>
      </c>
      <c r="D43" s="69" t="s">
        <v>137</v>
      </c>
      <c r="E43" s="20" t="s">
        <v>26</v>
      </c>
      <c r="F43" s="32">
        <v>1</v>
      </c>
      <c r="G43" s="41"/>
      <c r="H43" s="41">
        <f t="shared" si="3"/>
        <v>0</v>
      </c>
      <c r="I43" s="41">
        <f t="shared" si="5"/>
        <v>0</v>
      </c>
      <c r="J43" s="41">
        <f t="shared" si="4"/>
        <v>0</v>
      </c>
      <c r="K43" s="54">
        <v>2</v>
      </c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</row>
    <row r="44" spans="1:25" s="6" customFormat="1" ht="12" customHeight="1">
      <c r="A44" s="111">
        <v>29</v>
      </c>
      <c r="B44" s="16"/>
      <c r="C44" s="32" t="s">
        <v>111</v>
      </c>
      <c r="D44" s="70" t="s">
        <v>112</v>
      </c>
      <c r="E44" s="69" t="s">
        <v>27</v>
      </c>
      <c r="F44" s="32">
        <v>33</v>
      </c>
      <c r="G44" s="42"/>
      <c r="H44" s="41">
        <f t="shared" si="3"/>
        <v>0</v>
      </c>
      <c r="I44" s="41">
        <f t="shared" si="5"/>
        <v>0</v>
      </c>
      <c r="J44" s="41">
        <f t="shared" si="4"/>
        <v>0</v>
      </c>
      <c r="K44" s="46">
        <v>89.1</v>
      </c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</row>
    <row r="45" spans="1:25" s="6" customFormat="1" ht="12" customHeight="1" thickBot="1">
      <c r="A45" s="112">
        <v>30</v>
      </c>
      <c r="B45" s="16"/>
      <c r="C45" s="32" t="s">
        <v>29</v>
      </c>
      <c r="D45" s="70" t="s">
        <v>89</v>
      </c>
      <c r="E45" s="69" t="s">
        <v>27</v>
      </c>
      <c r="F45" s="32">
        <v>10</v>
      </c>
      <c r="G45" s="42"/>
      <c r="H45" s="88">
        <f t="shared" si="3"/>
        <v>0</v>
      </c>
      <c r="I45" s="88">
        <f t="shared" si="5"/>
        <v>0</v>
      </c>
      <c r="J45" s="88">
        <f t="shared" si="4"/>
        <v>0</v>
      </c>
      <c r="K45" s="90">
        <v>42</v>
      </c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</row>
    <row r="46" spans="1:25" s="80" customFormat="1" ht="20.25" customHeight="1" thickBot="1">
      <c r="A46" s="113" t="s">
        <v>29</v>
      </c>
      <c r="B46" s="73"/>
      <c r="C46" s="74">
        <v>3</v>
      </c>
      <c r="D46" s="75" t="s">
        <v>113</v>
      </c>
      <c r="E46" s="76"/>
      <c r="F46" s="77"/>
      <c r="G46" s="78"/>
      <c r="H46" s="61">
        <f>SUM(H47:H63)</f>
        <v>0</v>
      </c>
      <c r="I46" s="61">
        <f>SUM(I47:I63)</f>
        <v>0</v>
      </c>
      <c r="J46" s="61">
        <f t="shared" si="4"/>
        <v>0</v>
      </c>
      <c r="K46" s="61">
        <f>SUM(K47:K63)</f>
        <v>448.3</v>
      </c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</row>
    <row r="47" spans="1:25" s="6" customFormat="1" ht="24" customHeight="1">
      <c r="A47" s="116">
        <v>31</v>
      </c>
      <c r="B47" s="114"/>
      <c r="C47" s="35" t="s">
        <v>58</v>
      </c>
      <c r="D47" s="143" t="s">
        <v>165</v>
      </c>
      <c r="E47" s="21" t="s">
        <v>26</v>
      </c>
      <c r="F47" s="35">
        <v>1</v>
      </c>
      <c r="G47" s="47"/>
      <c r="H47" s="41">
        <f>SUM(F47*G47)</f>
        <v>0</v>
      </c>
      <c r="I47" s="41">
        <f>SUM(0.15*H47)</f>
        <v>0</v>
      </c>
      <c r="J47" s="47">
        <f t="shared" si="4"/>
        <v>0</v>
      </c>
      <c r="K47" s="48">
        <v>205</v>
      </c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</row>
    <row r="48" spans="1:25" s="6" customFormat="1" ht="12" customHeight="1">
      <c r="A48" s="111" t="s">
        <v>29</v>
      </c>
      <c r="B48" s="16"/>
      <c r="C48" s="32"/>
      <c r="D48" s="23" t="s">
        <v>163</v>
      </c>
      <c r="E48" s="20"/>
      <c r="F48" s="32"/>
      <c r="G48" s="42"/>
      <c r="H48" s="42"/>
      <c r="I48" s="42"/>
      <c r="J48" s="42" t="s">
        <v>29</v>
      </c>
      <c r="K48" s="46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</row>
    <row r="49" spans="1:25" s="6" customFormat="1" ht="12" customHeight="1">
      <c r="A49" s="15">
        <v>32</v>
      </c>
      <c r="B49" s="16"/>
      <c r="C49" s="32" t="s">
        <v>114</v>
      </c>
      <c r="D49" s="68" t="s">
        <v>164</v>
      </c>
      <c r="E49" s="69" t="s">
        <v>26</v>
      </c>
      <c r="F49" s="32">
        <v>1</v>
      </c>
      <c r="G49" s="41"/>
      <c r="H49" s="41">
        <f t="shared" ref="H49:H63" si="6">SUM(F49*G49)</f>
        <v>0</v>
      </c>
      <c r="I49" s="41">
        <f t="shared" ref="I49:I62" si="7">SUM(0.15*H49)</f>
        <v>0</v>
      </c>
      <c r="J49" s="41">
        <f t="shared" ref="J49:J63" si="8">SUM(H49:I49)</f>
        <v>0</v>
      </c>
      <c r="K49" s="43">
        <v>0</v>
      </c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</row>
    <row r="50" spans="1:25" s="6" customFormat="1" ht="12" customHeight="1">
      <c r="A50" s="15">
        <v>33</v>
      </c>
      <c r="B50" s="16"/>
      <c r="C50" s="32" t="s">
        <v>115</v>
      </c>
      <c r="D50" s="69" t="s">
        <v>187</v>
      </c>
      <c r="E50" s="20" t="s">
        <v>26</v>
      </c>
      <c r="F50" s="32">
        <v>1</v>
      </c>
      <c r="G50" s="42"/>
      <c r="H50" s="41">
        <f t="shared" si="6"/>
        <v>0</v>
      </c>
      <c r="I50" s="41">
        <f t="shared" si="7"/>
        <v>0</v>
      </c>
      <c r="J50" s="41">
        <f t="shared" si="8"/>
        <v>0</v>
      </c>
      <c r="K50" s="46">
        <v>0</v>
      </c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</row>
    <row r="51" spans="1:25" s="6" customFormat="1" ht="12" customHeight="1">
      <c r="A51" s="15">
        <v>34</v>
      </c>
      <c r="B51" s="16"/>
      <c r="C51" s="32" t="s">
        <v>116</v>
      </c>
      <c r="D51" s="69" t="s">
        <v>138</v>
      </c>
      <c r="E51" s="20" t="s">
        <v>26</v>
      </c>
      <c r="F51" s="32">
        <v>1</v>
      </c>
      <c r="G51" s="42"/>
      <c r="H51" s="41">
        <f t="shared" ref="H51:H56" si="9">SUM(F51*G51)</f>
        <v>0</v>
      </c>
      <c r="I51" s="41">
        <f t="shared" ref="I51:I56" si="10">SUM(0.15*H51)</f>
        <v>0</v>
      </c>
      <c r="J51" s="41">
        <f t="shared" ref="J51:J56" si="11">SUM(H51:I51)</f>
        <v>0</v>
      </c>
      <c r="K51" s="46">
        <v>0</v>
      </c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</row>
    <row r="52" spans="1:25" s="6" customFormat="1" ht="12" customHeight="1">
      <c r="A52" s="15">
        <v>35</v>
      </c>
      <c r="B52" s="16"/>
      <c r="C52" s="32" t="s">
        <v>117</v>
      </c>
      <c r="D52" s="69" t="s">
        <v>139</v>
      </c>
      <c r="E52" s="20" t="s">
        <v>26</v>
      </c>
      <c r="F52" s="32">
        <v>1</v>
      </c>
      <c r="G52" s="42"/>
      <c r="H52" s="41">
        <f t="shared" si="9"/>
        <v>0</v>
      </c>
      <c r="I52" s="41">
        <f t="shared" si="10"/>
        <v>0</v>
      </c>
      <c r="J52" s="41">
        <f t="shared" si="11"/>
        <v>0</v>
      </c>
      <c r="K52" s="46">
        <v>0</v>
      </c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</row>
    <row r="53" spans="1:25" s="6" customFormat="1" ht="12" customHeight="1">
      <c r="A53" s="15">
        <v>36</v>
      </c>
      <c r="B53" s="16"/>
      <c r="C53" s="32" t="s">
        <v>146</v>
      </c>
      <c r="D53" s="23" t="s">
        <v>98</v>
      </c>
      <c r="E53" s="20" t="s">
        <v>26</v>
      </c>
      <c r="F53" s="32">
        <v>1</v>
      </c>
      <c r="G53" s="41"/>
      <c r="H53" s="41">
        <f t="shared" si="9"/>
        <v>0</v>
      </c>
      <c r="I53" s="41">
        <f t="shared" si="10"/>
        <v>0</v>
      </c>
      <c r="J53" s="41">
        <f t="shared" si="11"/>
        <v>0</v>
      </c>
      <c r="K53" s="54">
        <v>0</v>
      </c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</row>
    <row r="54" spans="1:25" s="6" customFormat="1" ht="12" customHeight="1">
      <c r="A54" s="15">
        <v>37</v>
      </c>
      <c r="B54" s="16"/>
      <c r="C54" s="32" t="s">
        <v>147</v>
      </c>
      <c r="D54" s="23" t="s">
        <v>101</v>
      </c>
      <c r="E54" s="20" t="s">
        <v>26</v>
      </c>
      <c r="F54" s="32">
        <v>1</v>
      </c>
      <c r="G54" s="52"/>
      <c r="H54" s="41">
        <f t="shared" si="9"/>
        <v>0</v>
      </c>
      <c r="I54" s="41">
        <f t="shared" si="10"/>
        <v>0</v>
      </c>
      <c r="J54" s="41">
        <f t="shared" si="11"/>
        <v>0</v>
      </c>
      <c r="K54" s="54">
        <v>0</v>
      </c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</row>
    <row r="55" spans="1:25" s="6" customFormat="1" ht="12" customHeight="1">
      <c r="A55" s="15">
        <v>38</v>
      </c>
      <c r="B55" s="16"/>
      <c r="C55" s="32" t="s">
        <v>148</v>
      </c>
      <c r="D55" s="70" t="s">
        <v>143</v>
      </c>
      <c r="E55" s="20" t="s">
        <v>26</v>
      </c>
      <c r="F55" s="32">
        <v>1</v>
      </c>
      <c r="G55" s="52"/>
      <c r="H55" s="41">
        <f t="shared" si="9"/>
        <v>0</v>
      </c>
      <c r="I55" s="41">
        <f t="shared" si="10"/>
        <v>0</v>
      </c>
      <c r="J55" s="41">
        <f t="shared" si="11"/>
        <v>0</v>
      </c>
      <c r="K55" s="54">
        <v>0</v>
      </c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</row>
    <row r="56" spans="1:25" s="6" customFormat="1" ht="12" customHeight="1">
      <c r="A56" s="15">
        <v>39</v>
      </c>
      <c r="B56" s="16"/>
      <c r="C56" s="32" t="s">
        <v>149</v>
      </c>
      <c r="D56" s="70" t="s">
        <v>145</v>
      </c>
      <c r="E56" s="20" t="s">
        <v>26</v>
      </c>
      <c r="F56" s="32">
        <v>1</v>
      </c>
      <c r="G56" s="52"/>
      <c r="H56" s="41">
        <f t="shared" si="9"/>
        <v>0</v>
      </c>
      <c r="I56" s="41">
        <f t="shared" si="10"/>
        <v>0</v>
      </c>
      <c r="J56" s="41">
        <f t="shared" si="11"/>
        <v>0</v>
      </c>
      <c r="K56" s="54">
        <v>0</v>
      </c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</row>
    <row r="57" spans="1:25" s="6" customFormat="1" ht="12" customHeight="1">
      <c r="A57" s="15">
        <v>40</v>
      </c>
      <c r="B57" s="16"/>
      <c r="C57" s="32" t="s">
        <v>59</v>
      </c>
      <c r="D57" s="70" t="s">
        <v>178</v>
      </c>
      <c r="E57" s="20" t="s">
        <v>26</v>
      </c>
      <c r="F57" s="32">
        <v>4</v>
      </c>
      <c r="G57" s="52"/>
      <c r="H57" s="41">
        <f t="shared" si="6"/>
        <v>0</v>
      </c>
      <c r="I57" s="41">
        <f t="shared" si="7"/>
        <v>0</v>
      </c>
      <c r="J57" s="41">
        <f t="shared" si="8"/>
        <v>0</v>
      </c>
      <c r="K57" s="54">
        <v>36</v>
      </c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</row>
    <row r="58" spans="1:25" s="6" customFormat="1" ht="12" customHeight="1">
      <c r="A58" s="15">
        <v>41</v>
      </c>
      <c r="B58" s="16"/>
      <c r="C58" s="32" t="s">
        <v>60</v>
      </c>
      <c r="D58" s="68" t="s">
        <v>168</v>
      </c>
      <c r="E58" s="69" t="s">
        <v>26</v>
      </c>
      <c r="F58" s="32">
        <v>1</v>
      </c>
      <c r="G58" s="41"/>
      <c r="H58" s="41">
        <f t="shared" si="6"/>
        <v>0</v>
      </c>
      <c r="I58" s="41">
        <f t="shared" si="7"/>
        <v>0</v>
      </c>
      <c r="J58" s="41">
        <f t="shared" si="8"/>
        <v>0</v>
      </c>
      <c r="K58" s="43">
        <v>2</v>
      </c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</row>
    <row r="59" spans="1:25" s="6" customFormat="1" ht="12" customHeight="1">
      <c r="A59" s="15">
        <v>42</v>
      </c>
      <c r="B59" s="16"/>
      <c r="C59" s="32" t="s">
        <v>61</v>
      </c>
      <c r="D59" s="68" t="s">
        <v>169</v>
      </c>
      <c r="E59" s="69" t="s">
        <v>26</v>
      </c>
      <c r="F59" s="32">
        <v>3</v>
      </c>
      <c r="G59" s="41"/>
      <c r="H59" s="41">
        <f t="shared" si="6"/>
        <v>0</v>
      </c>
      <c r="I59" s="41">
        <f t="shared" si="7"/>
        <v>0</v>
      </c>
      <c r="J59" s="41">
        <f t="shared" si="8"/>
        <v>0</v>
      </c>
      <c r="K59" s="43">
        <v>6</v>
      </c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</row>
    <row r="60" spans="1:25" s="6" customFormat="1" ht="12" customHeight="1">
      <c r="A60" s="15">
        <v>43</v>
      </c>
      <c r="B60" s="16"/>
      <c r="C60" s="32" t="s">
        <v>62</v>
      </c>
      <c r="D60" s="69" t="s">
        <v>118</v>
      </c>
      <c r="E60" s="20" t="s">
        <v>26</v>
      </c>
      <c r="F60" s="32">
        <v>2</v>
      </c>
      <c r="G60" s="42"/>
      <c r="H60" s="41">
        <f t="shared" si="6"/>
        <v>0</v>
      </c>
      <c r="I60" s="41">
        <f t="shared" si="7"/>
        <v>0</v>
      </c>
      <c r="J60" s="41">
        <f t="shared" si="8"/>
        <v>0</v>
      </c>
      <c r="K60" s="46">
        <v>1.6</v>
      </c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</row>
    <row r="61" spans="1:25" s="6" customFormat="1" ht="12" customHeight="1">
      <c r="A61" s="15">
        <v>44</v>
      </c>
      <c r="B61" s="16"/>
      <c r="C61" s="32" t="s">
        <v>63</v>
      </c>
      <c r="D61" s="70" t="s">
        <v>89</v>
      </c>
      <c r="E61" s="69" t="s">
        <v>27</v>
      </c>
      <c r="F61" s="32">
        <v>38</v>
      </c>
      <c r="G61" s="42"/>
      <c r="H61" s="41">
        <f t="shared" si="6"/>
        <v>0</v>
      </c>
      <c r="I61" s="41">
        <f t="shared" si="7"/>
        <v>0</v>
      </c>
      <c r="J61" s="41">
        <f t="shared" si="8"/>
        <v>0</v>
      </c>
      <c r="K61" s="46">
        <v>159.6</v>
      </c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</row>
    <row r="62" spans="1:25" s="6" customFormat="1" ht="12" customHeight="1">
      <c r="A62" s="15">
        <v>45</v>
      </c>
      <c r="B62" s="16"/>
      <c r="C62" s="32" t="s">
        <v>29</v>
      </c>
      <c r="D62" s="70" t="s">
        <v>119</v>
      </c>
      <c r="E62" s="69" t="s">
        <v>27</v>
      </c>
      <c r="F62" s="32">
        <v>1</v>
      </c>
      <c r="G62" s="42"/>
      <c r="H62" s="41">
        <f t="shared" si="6"/>
        <v>0</v>
      </c>
      <c r="I62" s="41">
        <f t="shared" si="7"/>
        <v>0</v>
      </c>
      <c r="J62" s="42">
        <f t="shared" si="8"/>
        <v>0</v>
      </c>
      <c r="K62" s="46">
        <v>5.0999999999999996</v>
      </c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</row>
    <row r="63" spans="1:25" s="6" customFormat="1" ht="12" customHeight="1" thickBot="1">
      <c r="A63" s="112">
        <v>46</v>
      </c>
      <c r="B63" s="16"/>
      <c r="C63" s="32" t="s">
        <v>64</v>
      </c>
      <c r="D63" s="109" t="s">
        <v>104</v>
      </c>
      <c r="E63" s="20" t="s">
        <v>27</v>
      </c>
      <c r="F63" s="32">
        <v>1</v>
      </c>
      <c r="G63" s="42"/>
      <c r="H63" s="88">
        <f t="shared" si="6"/>
        <v>0</v>
      </c>
      <c r="I63" s="88">
        <f>SUM(0.25*H63)</f>
        <v>0</v>
      </c>
      <c r="J63" s="89">
        <f t="shared" si="8"/>
        <v>0</v>
      </c>
      <c r="K63" s="90">
        <v>33</v>
      </c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</row>
    <row r="64" spans="1:25" s="80" customFormat="1" ht="20.45" customHeight="1" thickBot="1">
      <c r="A64" s="121" t="s">
        <v>29</v>
      </c>
      <c r="B64" s="73"/>
      <c r="C64" s="74">
        <v>4</v>
      </c>
      <c r="D64" s="75" t="s">
        <v>120</v>
      </c>
      <c r="E64" s="76"/>
      <c r="F64" s="77"/>
      <c r="G64" s="78"/>
      <c r="H64" s="61">
        <f>SUM(H65:H80)</f>
        <v>0</v>
      </c>
      <c r="I64" s="61">
        <f>SUM(I65:I80)</f>
        <v>0</v>
      </c>
      <c r="J64" s="61">
        <f>SUM(J65:J80)</f>
        <v>0</v>
      </c>
      <c r="K64" s="61">
        <f>SUM(K65:K80)</f>
        <v>467.70000000000005</v>
      </c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</row>
    <row r="65" spans="1:25" s="6" customFormat="1" ht="24" customHeight="1">
      <c r="A65" s="116">
        <v>47</v>
      </c>
      <c r="B65" s="114"/>
      <c r="C65" s="35" t="s">
        <v>65</v>
      </c>
      <c r="D65" s="143" t="s">
        <v>165</v>
      </c>
      <c r="E65" s="21" t="s">
        <v>26</v>
      </c>
      <c r="F65" s="35">
        <v>1</v>
      </c>
      <c r="G65" s="47"/>
      <c r="H65" s="41">
        <f>SUM(F65*G65)</f>
        <v>0</v>
      </c>
      <c r="I65" s="41">
        <f>SUM(0.15*H65)</f>
        <v>0</v>
      </c>
      <c r="J65" s="47">
        <f>SUM(H65:I65)</f>
        <v>0</v>
      </c>
      <c r="K65" s="48">
        <v>205</v>
      </c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</row>
    <row r="66" spans="1:25" s="6" customFormat="1" ht="12" customHeight="1">
      <c r="A66" s="111" t="s">
        <v>29</v>
      </c>
      <c r="B66" s="16"/>
      <c r="C66" s="32"/>
      <c r="D66" s="23" t="s">
        <v>163</v>
      </c>
      <c r="E66" s="20"/>
      <c r="F66" s="32"/>
      <c r="G66" s="42"/>
      <c r="H66" s="42"/>
      <c r="I66" s="42"/>
      <c r="J66" s="42" t="s">
        <v>29</v>
      </c>
      <c r="K66" s="46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</row>
    <row r="67" spans="1:25" s="6" customFormat="1" ht="12" customHeight="1">
      <c r="A67" s="15">
        <v>48</v>
      </c>
      <c r="B67" s="16"/>
      <c r="C67" s="32" t="s">
        <v>66</v>
      </c>
      <c r="D67" s="68" t="s">
        <v>164</v>
      </c>
      <c r="E67" s="69" t="s">
        <v>26</v>
      </c>
      <c r="F67" s="32">
        <v>1</v>
      </c>
      <c r="G67" s="41"/>
      <c r="H67" s="41">
        <f t="shared" ref="H67:H80" si="12">SUM(F67*G67)</f>
        <v>0</v>
      </c>
      <c r="I67" s="41">
        <f t="shared" ref="I67:I80" si="13">SUM(0.15*H67)</f>
        <v>0</v>
      </c>
      <c r="J67" s="41">
        <f t="shared" ref="J67:J80" si="14">SUM(H67:I67)</f>
        <v>0</v>
      </c>
      <c r="K67" s="43">
        <v>0</v>
      </c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</row>
    <row r="68" spans="1:25" s="6" customFormat="1" ht="12" customHeight="1">
      <c r="A68" s="15">
        <v>49</v>
      </c>
      <c r="B68" s="16"/>
      <c r="C68" s="32" t="s">
        <v>121</v>
      </c>
      <c r="D68" s="69" t="s">
        <v>187</v>
      </c>
      <c r="E68" s="20" t="s">
        <v>26</v>
      </c>
      <c r="F68" s="32">
        <v>1</v>
      </c>
      <c r="G68" s="42"/>
      <c r="H68" s="41">
        <f t="shared" si="12"/>
        <v>0</v>
      </c>
      <c r="I68" s="41">
        <f t="shared" si="13"/>
        <v>0</v>
      </c>
      <c r="J68" s="41">
        <f t="shared" si="14"/>
        <v>0</v>
      </c>
      <c r="K68" s="46">
        <v>0</v>
      </c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</row>
    <row r="69" spans="1:25" s="6" customFormat="1" ht="12" customHeight="1">
      <c r="A69" s="15">
        <v>50</v>
      </c>
      <c r="B69" s="16"/>
      <c r="C69" s="32" t="s">
        <v>122</v>
      </c>
      <c r="D69" s="69" t="s">
        <v>138</v>
      </c>
      <c r="E69" s="20" t="s">
        <v>26</v>
      </c>
      <c r="F69" s="32">
        <v>1</v>
      </c>
      <c r="G69" s="42"/>
      <c r="H69" s="41">
        <f t="shared" ref="H69:H74" si="15">SUM(F69*G69)</f>
        <v>0</v>
      </c>
      <c r="I69" s="41">
        <f t="shared" ref="I69:I74" si="16">SUM(0.15*H69)</f>
        <v>0</v>
      </c>
      <c r="J69" s="41">
        <f t="shared" ref="J69:J74" si="17">SUM(H69:I69)</f>
        <v>0</v>
      </c>
      <c r="K69" s="46">
        <v>0</v>
      </c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</row>
    <row r="70" spans="1:25" s="6" customFormat="1" ht="12" customHeight="1">
      <c r="A70" s="15">
        <v>51</v>
      </c>
      <c r="B70" s="16"/>
      <c r="C70" s="32" t="s">
        <v>123</v>
      </c>
      <c r="D70" s="69" t="s">
        <v>139</v>
      </c>
      <c r="E70" s="20" t="s">
        <v>26</v>
      </c>
      <c r="F70" s="32">
        <v>1</v>
      </c>
      <c r="G70" s="42"/>
      <c r="H70" s="41">
        <f t="shared" si="15"/>
        <v>0</v>
      </c>
      <c r="I70" s="41">
        <f t="shared" si="16"/>
        <v>0</v>
      </c>
      <c r="J70" s="41">
        <f t="shared" si="17"/>
        <v>0</v>
      </c>
      <c r="K70" s="46">
        <v>0</v>
      </c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7"/>
    </row>
    <row r="71" spans="1:25" s="6" customFormat="1" ht="12" customHeight="1">
      <c r="A71" s="15">
        <v>52</v>
      </c>
      <c r="B71" s="16"/>
      <c r="C71" s="32" t="s">
        <v>150</v>
      </c>
      <c r="D71" s="23" t="s">
        <v>98</v>
      </c>
      <c r="E71" s="20" t="s">
        <v>26</v>
      </c>
      <c r="F71" s="32">
        <v>1</v>
      </c>
      <c r="G71" s="41"/>
      <c r="H71" s="41">
        <f t="shared" si="15"/>
        <v>0</v>
      </c>
      <c r="I71" s="41">
        <f t="shared" si="16"/>
        <v>0</v>
      </c>
      <c r="J71" s="41">
        <f t="shared" si="17"/>
        <v>0</v>
      </c>
      <c r="K71" s="54">
        <v>0</v>
      </c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</row>
    <row r="72" spans="1:25" s="6" customFormat="1" ht="12" customHeight="1">
      <c r="A72" s="15">
        <v>53</v>
      </c>
      <c r="B72" s="16"/>
      <c r="C72" s="32" t="s">
        <v>151</v>
      </c>
      <c r="D72" s="23" t="s">
        <v>101</v>
      </c>
      <c r="E72" s="20" t="s">
        <v>26</v>
      </c>
      <c r="F72" s="32">
        <v>1</v>
      </c>
      <c r="G72" s="52"/>
      <c r="H72" s="41">
        <f t="shared" si="15"/>
        <v>0</v>
      </c>
      <c r="I72" s="41">
        <f t="shared" si="16"/>
        <v>0</v>
      </c>
      <c r="J72" s="41">
        <f t="shared" si="17"/>
        <v>0</v>
      </c>
      <c r="K72" s="54">
        <v>0</v>
      </c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</row>
    <row r="73" spans="1:25" s="6" customFormat="1" ht="12" customHeight="1">
      <c r="A73" s="15">
        <v>54</v>
      </c>
      <c r="B73" s="16"/>
      <c r="C73" s="32" t="s">
        <v>152</v>
      </c>
      <c r="D73" s="70" t="s">
        <v>143</v>
      </c>
      <c r="E73" s="20" t="s">
        <v>26</v>
      </c>
      <c r="F73" s="32">
        <v>1</v>
      </c>
      <c r="G73" s="52"/>
      <c r="H73" s="41">
        <f t="shared" si="15"/>
        <v>0</v>
      </c>
      <c r="I73" s="41">
        <f t="shared" si="16"/>
        <v>0</v>
      </c>
      <c r="J73" s="41">
        <f t="shared" si="17"/>
        <v>0</v>
      </c>
      <c r="K73" s="54">
        <v>0</v>
      </c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</row>
    <row r="74" spans="1:25" s="6" customFormat="1" ht="12" customHeight="1">
      <c r="A74" s="15">
        <v>55</v>
      </c>
      <c r="B74" s="16"/>
      <c r="C74" s="32" t="s">
        <v>153</v>
      </c>
      <c r="D74" s="70" t="s">
        <v>145</v>
      </c>
      <c r="E74" s="20" t="s">
        <v>26</v>
      </c>
      <c r="F74" s="32">
        <v>1</v>
      </c>
      <c r="G74" s="52"/>
      <c r="H74" s="41">
        <f t="shared" si="15"/>
        <v>0</v>
      </c>
      <c r="I74" s="41">
        <f t="shared" si="16"/>
        <v>0</v>
      </c>
      <c r="J74" s="41">
        <f t="shared" si="17"/>
        <v>0</v>
      </c>
      <c r="K74" s="54">
        <v>0</v>
      </c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</row>
    <row r="75" spans="1:25" s="6" customFormat="1" ht="12" customHeight="1">
      <c r="A75" s="15">
        <v>56</v>
      </c>
      <c r="B75" s="16"/>
      <c r="C75" s="32" t="s">
        <v>67</v>
      </c>
      <c r="D75" s="70" t="s">
        <v>178</v>
      </c>
      <c r="E75" s="20" t="s">
        <v>26</v>
      </c>
      <c r="F75" s="32">
        <v>4</v>
      </c>
      <c r="G75" s="52"/>
      <c r="H75" s="41">
        <f t="shared" si="12"/>
        <v>0</v>
      </c>
      <c r="I75" s="41">
        <f t="shared" si="13"/>
        <v>0</v>
      </c>
      <c r="J75" s="41">
        <f t="shared" si="14"/>
        <v>0</v>
      </c>
      <c r="K75" s="54">
        <v>36</v>
      </c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</row>
    <row r="76" spans="1:25" s="6" customFormat="1" ht="12" customHeight="1">
      <c r="A76" s="15">
        <v>57</v>
      </c>
      <c r="B76" s="16"/>
      <c r="C76" s="32" t="s">
        <v>68</v>
      </c>
      <c r="D76" s="68" t="s">
        <v>185</v>
      </c>
      <c r="E76" s="69" t="s">
        <v>26</v>
      </c>
      <c r="F76" s="32">
        <v>2</v>
      </c>
      <c r="G76" s="41"/>
      <c r="H76" s="41">
        <f t="shared" si="12"/>
        <v>0</v>
      </c>
      <c r="I76" s="41">
        <f t="shared" si="13"/>
        <v>0</v>
      </c>
      <c r="J76" s="41">
        <f t="shared" si="14"/>
        <v>0</v>
      </c>
      <c r="K76" s="43">
        <v>4</v>
      </c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</row>
    <row r="77" spans="1:25" s="6" customFormat="1" ht="12" customHeight="1">
      <c r="A77" s="15">
        <v>58</v>
      </c>
      <c r="B77" s="16"/>
      <c r="C77" s="32" t="s">
        <v>69</v>
      </c>
      <c r="D77" s="68" t="s">
        <v>169</v>
      </c>
      <c r="E77" s="69" t="s">
        <v>26</v>
      </c>
      <c r="F77" s="32">
        <v>3</v>
      </c>
      <c r="G77" s="41"/>
      <c r="H77" s="41">
        <f t="shared" si="12"/>
        <v>0</v>
      </c>
      <c r="I77" s="41">
        <f t="shared" si="13"/>
        <v>0</v>
      </c>
      <c r="J77" s="41">
        <f t="shared" si="14"/>
        <v>0</v>
      </c>
      <c r="K77" s="43">
        <v>6</v>
      </c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</row>
    <row r="78" spans="1:25" s="6" customFormat="1" ht="12" customHeight="1">
      <c r="A78" s="15">
        <v>59</v>
      </c>
      <c r="B78" s="16"/>
      <c r="C78" s="32" t="s">
        <v>71</v>
      </c>
      <c r="D78" s="69" t="s">
        <v>118</v>
      </c>
      <c r="E78" s="20" t="s">
        <v>26</v>
      </c>
      <c r="F78" s="32">
        <v>2</v>
      </c>
      <c r="G78" s="42"/>
      <c r="H78" s="126">
        <f t="shared" si="12"/>
        <v>0</v>
      </c>
      <c r="I78" s="126">
        <f t="shared" si="13"/>
        <v>0</v>
      </c>
      <c r="J78" s="126">
        <f t="shared" si="14"/>
        <v>0</v>
      </c>
      <c r="K78" s="127">
        <v>1.6</v>
      </c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</row>
    <row r="79" spans="1:25" s="6" customFormat="1" ht="12" customHeight="1">
      <c r="A79" s="15">
        <v>60</v>
      </c>
      <c r="B79" s="16"/>
      <c r="C79" s="32" t="s">
        <v>72</v>
      </c>
      <c r="D79" s="70" t="s">
        <v>89</v>
      </c>
      <c r="E79" s="69" t="s">
        <v>27</v>
      </c>
      <c r="F79" s="32">
        <v>50</v>
      </c>
      <c r="G79" s="125"/>
      <c r="H79" s="131">
        <f t="shared" si="12"/>
        <v>0</v>
      </c>
      <c r="I79" s="131">
        <f t="shared" si="13"/>
        <v>0</v>
      </c>
      <c r="J79" s="131">
        <f t="shared" si="14"/>
        <v>0</v>
      </c>
      <c r="K79" s="132">
        <v>210</v>
      </c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</row>
    <row r="80" spans="1:25" s="6" customFormat="1" ht="12" customHeight="1" thickBot="1">
      <c r="A80" s="112">
        <v>61</v>
      </c>
      <c r="B80" s="16"/>
      <c r="C80" s="32" t="s">
        <v>29</v>
      </c>
      <c r="D80" s="70" t="s">
        <v>119</v>
      </c>
      <c r="E80" s="69" t="s">
        <v>27</v>
      </c>
      <c r="F80" s="32">
        <v>1</v>
      </c>
      <c r="G80" s="125"/>
      <c r="H80" s="133">
        <f t="shared" si="12"/>
        <v>0</v>
      </c>
      <c r="I80" s="128">
        <f t="shared" si="13"/>
        <v>0</v>
      </c>
      <c r="J80" s="129">
        <f t="shared" si="14"/>
        <v>0</v>
      </c>
      <c r="K80" s="130">
        <v>5.0999999999999996</v>
      </c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</row>
    <row r="81" spans="1:25" s="80" customFormat="1" ht="20.45" customHeight="1" thickBot="1">
      <c r="A81" s="111" t="s">
        <v>29</v>
      </c>
      <c r="B81" s="73"/>
      <c r="C81" s="74">
        <v>5</v>
      </c>
      <c r="D81" s="75" t="s">
        <v>124</v>
      </c>
      <c r="E81" s="76"/>
      <c r="F81" s="77"/>
      <c r="G81" s="78"/>
      <c r="H81" s="61">
        <f>SUM(H82:H98)</f>
        <v>0</v>
      </c>
      <c r="I81" s="61">
        <f>SUM(I82:I98)</f>
        <v>0</v>
      </c>
      <c r="J81" s="61">
        <f>SUM(J82:J98)</f>
        <v>0</v>
      </c>
      <c r="K81" s="61">
        <f>SUM(K82:K98)</f>
        <v>446.70000000000005</v>
      </c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7"/>
    </row>
    <row r="82" spans="1:25" s="6" customFormat="1" ht="24" customHeight="1">
      <c r="A82" s="123">
        <v>62</v>
      </c>
      <c r="B82" s="14"/>
      <c r="C82" s="35" t="s">
        <v>73</v>
      </c>
      <c r="D82" s="143" t="s">
        <v>165</v>
      </c>
      <c r="E82" s="21" t="s">
        <v>26</v>
      </c>
      <c r="F82" s="35">
        <v>1</v>
      </c>
      <c r="G82" s="47"/>
      <c r="H82" s="41">
        <f>SUM(F82*G82)</f>
        <v>0</v>
      </c>
      <c r="I82" s="41">
        <f>SUM(0.15*H82)</f>
        <v>0</v>
      </c>
      <c r="J82" s="47">
        <f>SUM(H82:I82)</f>
        <v>0</v>
      </c>
      <c r="K82" s="48">
        <v>205</v>
      </c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7"/>
    </row>
    <row r="83" spans="1:25" s="6" customFormat="1" ht="12" customHeight="1">
      <c r="A83" s="115" t="s">
        <v>29</v>
      </c>
      <c r="B83" s="122"/>
      <c r="C83" s="32"/>
      <c r="D83" s="23" t="s">
        <v>163</v>
      </c>
      <c r="E83" s="20"/>
      <c r="F83" s="32"/>
      <c r="G83" s="42"/>
      <c r="H83" s="42"/>
      <c r="I83" s="42"/>
      <c r="J83" s="42" t="s">
        <v>29</v>
      </c>
      <c r="K83" s="46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7"/>
    </row>
    <row r="84" spans="1:25" s="6" customFormat="1" ht="12" customHeight="1">
      <c r="A84" s="111">
        <v>63</v>
      </c>
      <c r="B84" s="16"/>
      <c r="C84" s="32" t="s">
        <v>75</v>
      </c>
      <c r="D84" s="68" t="s">
        <v>164</v>
      </c>
      <c r="E84" s="69" t="s">
        <v>26</v>
      </c>
      <c r="F84" s="32">
        <v>1</v>
      </c>
      <c r="G84" s="41"/>
      <c r="H84" s="41">
        <f t="shared" ref="H84:H98" si="18">SUM(F84*G84)</f>
        <v>0</v>
      </c>
      <c r="I84" s="41">
        <f t="shared" ref="I84:I97" si="19">SUM(0.15*H84)</f>
        <v>0</v>
      </c>
      <c r="J84" s="41">
        <f t="shared" ref="J84:J98" si="20">SUM(H84:I84)</f>
        <v>0</v>
      </c>
      <c r="K84" s="43">
        <v>0</v>
      </c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</row>
    <row r="85" spans="1:25" s="6" customFormat="1" ht="12" customHeight="1">
      <c r="A85" s="15">
        <v>64</v>
      </c>
      <c r="B85" s="16"/>
      <c r="C85" s="32" t="s">
        <v>125</v>
      </c>
      <c r="D85" s="69" t="s">
        <v>187</v>
      </c>
      <c r="E85" s="20" t="s">
        <v>26</v>
      </c>
      <c r="F85" s="32">
        <v>1</v>
      </c>
      <c r="G85" s="42"/>
      <c r="H85" s="41">
        <f t="shared" si="18"/>
        <v>0</v>
      </c>
      <c r="I85" s="41">
        <f t="shared" si="19"/>
        <v>0</v>
      </c>
      <c r="J85" s="41">
        <f t="shared" si="20"/>
        <v>0</v>
      </c>
      <c r="K85" s="46">
        <v>0</v>
      </c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7"/>
    </row>
    <row r="86" spans="1:25" s="6" customFormat="1" ht="12" customHeight="1">
      <c r="A86" s="15">
        <v>65</v>
      </c>
      <c r="B86" s="16"/>
      <c r="C86" s="32" t="s">
        <v>126</v>
      </c>
      <c r="D86" s="69" t="s">
        <v>138</v>
      </c>
      <c r="E86" s="20" t="s">
        <v>26</v>
      </c>
      <c r="F86" s="32">
        <v>1</v>
      </c>
      <c r="G86" s="42"/>
      <c r="H86" s="41">
        <f t="shared" ref="H86:H91" si="21">SUM(F86*G86)</f>
        <v>0</v>
      </c>
      <c r="I86" s="41">
        <f t="shared" ref="I86:I91" si="22">SUM(0.15*H86)</f>
        <v>0</v>
      </c>
      <c r="J86" s="41">
        <f t="shared" ref="J86:J91" si="23">SUM(H86:I86)</f>
        <v>0</v>
      </c>
      <c r="K86" s="46">
        <v>0</v>
      </c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7"/>
    </row>
    <row r="87" spans="1:25" s="6" customFormat="1" ht="12" customHeight="1">
      <c r="A87" s="15">
        <v>66</v>
      </c>
      <c r="B87" s="16"/>
      <c r="C87" s="32" t="s">
        <v>127</v>
      </c>
      <c r="D87" s="69" t="s">
        <v>139</v>
      </c>
      <c r="E87" s="20" t="s">
        <v>26</v>
      </c>
      <c r="F87" s="32">
        <v>1</v>
      </c>
      <c r="G87" s="42"/>
      <c r="H87" s="41">
        <f t="shared" si="21"/>
        <v>0</v>
      </c>
      <c r="I87" s="41">
        <f t="shared" si="22"/>
        <v>0</v>
      </c>
      <c r="J87" s="41">
        <f t="shared" si="23"/>
        <v>0</v>
      </c>
      <c r="K87" s="46">
        <v>0</v>
      </c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</row>
    <row r="88" spans="1:25" s="6" customFormat="1" ht="12" customHeight="1">
      <c r="A88" s="15">
        <v>67</v>
      </c>
      <c r="B88" s="16"/>
      <c r="C88" s="32" t="s">
        <v>154</v>
      </c>
      <c r="D88" s="23" t="s">
        <v>98</v>
      </c>
      <c r="E88" s="20" t="s">
        <v>26</v>
      </c>
      <c r="F88" s="32">
        <v>1</v>
      </c>
      <c r="G88" s="41"/>
      <c r="H88" s="41">
        <f t="shared" si="21"/>
        <v>0</v>
      </c>
      <c r="I88" s="41">
        <f t="shared" si="22"/>
        <v>0</v>
      </c>
      <c r="J88" s="41">
        <f t="shared" si="23"/>
        <v>0</v>
      </c>
      <c r="K88" s="54">
        <v>0</v>
      </c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7"/>
      <c r="X88" s="87"/>
      <c r="Y88" s="87"/>
    </row>
    <row r="89" spans="1:25" s="6" customFormat="1" ht="12" customHeight="1">
      <c r="A89" s="15">
        <v>68</v>
      </c>
      <c r="B89" s="16"/>
      <c r="C89" s="32" t="s">
        <v>155</v>
      </c>
      <c r="D89" s="23" t="s">
        <v>101</v>
      </c>
      <c r="E89" s="20" t="s">
        <v>26</v>
      </c>
      <c r="F89" s="32">
        <v>1</v>
      </c>
      <c r="G89" s="52"/>
      <c r="H89" s="41">
        <f t="shared" si="21"/>
        <v>0</v>
      </c>
      <c r="I89" s="41">
        <f t="shared" si="22"/>
        <v>0</v>
      </c>
      <c r="J89" s="41">
        <f t="shared" si="23"/>
        <v>0</v>
      </c>
      <c r="K89" s="54">
        <v>0</v>
      </c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7"/>
    </row>
    <row r="90" spans="1:25" s="6" customFormat="1" ht="12" customHeight="1">
      <c r="A90" s="15">
        <v>69</v>
      </c>
      <c r="B90" s="16"/>
      <c r="C90" s="32" t="s">
        <v>156</v>
      </c>
      <c r="D90" s="70" t="s">
        <v>143</v>
      </c>
      <c r="E90" s="20" t="s">
        <v>26</v>
      </c>
      <c r="F90" s="32">
        <v>1</v>
      </c>
      <c r="G90" s="52"/>
      <c r="H90" s="41">
        <f t="shared" si="21"/>
        <v>0</v>
      </c>
      <c r="I90" s="41">
        <f t="shared" si="22"/>
        <v>0</v>
      </c>
      <c r="J90" s="41">
        <f t="shared" si="23"/>
        <v>0</v>
      </c>
      <c r="K90" s="54">
        <v>0</v>
      </c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  <c r="W90" s="87"/>
      <c r="X90" s="87"/>
      <c r="Y90" s="87"/>
    </row>
    <row r="91" spans="1:25" s="6" customFormat="1" ht="12" customHeight="1">
      <c r="A91" s="15">
        <v>70</v>
      </c>
      <c r="B91" s="16"/>
      <c r="C91" s="32" t="s">
        <v>157</v>
      </c>
      <c r="D91" s="70" t="s">
        <v>145</v>
      </c>
      <c r="E91" s="20" t="s">
        <v>26</v>
      </c>
      <c r="F91" s="32">
        <v>1</v>
      </c>
      <c r="G91" s="52"/>
      <c r="H91" s="41">
        <f t="shared" si="21"/>
        <v>0</v>
      </c>
      <c r="I91" s="41">
        <f t="shared" si="22"/>
        <v>0</v>
      </c>
      <c r="J91" s="41">
        <f t="shared" si="23"/>
        <v>0</v>
      </c>
      <c r="K91" s="54">
        <v>0</v>
      </c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  <c r="Y91" s="87"/>
    </row>
    <row r="92" spans="1:25" s="6" customFormat="1" ht="12" customHeight="1">
      <c r="A92" s="15">
        <v>71</v>
      </c>
      <c r="B92" s="16"/>
      <c r="C92" s="32" t="s">
        <v>74</v>
      </c>
      <c r="D92" s="70" t="s">
        <v>178</v>
      </c>
      <c r="E92" s="20" t="s">
        <v>26</v>
      </c>
      <c r="F92" s="32">
        <v>4</v>
      </c>
      <c r="G92" s="52"/>
      <c r="H92" s="41">
        <f t="shared" si="18"/>
        <v>0</v>
      </c>
      <c r="I92" s="41">
        <f t="shared" si="19"/>
        <v>0</v>
      </c>
      <c r="J92" s="41">
        <f t="shared" si="20"/>
        <v>0</v>
      </c>
      <c r="K92" s="54">
        <v>36</v>
      </c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</row>
    <row r="93" spans="1:25" s="6" customFormat="1" ht="12" customHeight="1">
      <c r="A93" s="15">
        <v>72</v>
      </c>
      <c r="B93" s="16"/>
      <c r="C93" s="32" t="s">
        <v>76</v>
      </c>
      <c r="D93" s="68" t="s">
        <v>168</v>
      </c>
      <c r="E93" s="69" t="s">
        <v>26</v>
      </c>
      <c r="F93" s="32">
        <v>1</v>
      </c>
      <c r="G93" s="41"/>
      <c r="H93" s="41">
        <f t="shared" si="18"/>
        <v>0</v>
      </c>
      <c r="I93" s="41">
        <f t="shared" si="19"/>
        <v>0</v>
      </c>
      <c r="J93" s="41">
        <f t="shared" si="20"/>
        <v>0</v>
      </c>
      <c r="K93" s="43">
        <v>2</v>
      </c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  <c r="W93" s="87"/>
      <c r="X93" s="87"/>
      <c r="Y93" s="87"/>
    </row>
    <row r="94" spans="1:25" s="6" customFormat="1" ht="12" customHeight="1">
      <c r="A94" s="15">
        <v>73</v>
      </c>
      <c r="B94" s="16"/>
      <c r="C94" s="32" t="s">
        <v>77</v>
      </c>
      <c r="D94" s="68" t="s">
        <v>169</v>
      </c>
      <c r="E94" s="69" t="s">
        <v>26</v>
      </c>
      <c r="F94" s="32">
        <v>3</v>
      </c>
      <c r="G94" s="41"/>
      <c r="H94" s="41">
        <f t="shared" si="18"/>
        <v>0</v>
      </c>
      <c r="I94" s="41">
        <f t="shared" si="19"/>
        <v>0</v>
      </c>
      <c r="J94" s="41">
        <f t="shared" si="20"/>
        <v>0</v>
      </c>
      <c r="K94" s="43">
        <v>6</v>
      </c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  <c r="Y94" s="87"/>
    </row>
    <row r="95" spans="1:25" s="6" customFormat="1" ht="12" customHeight="1">
      <c r="A95" s="15">
        <v>74</v>
      </c>
      <c r="B95" s="16"/>
      <c r="C95" s="32" t="s">
        <v>78</v>
      </c>
      <c r="D95" s="69" t="s">
        <v>118</v>
      </c>
      <c r="E95" s="20" t="s">
        <v>26</v>
      </c>
      <c r="F95" s="32">
        <v>2</v>
      </c>
      <c r="G95" s="42"/>
      <c r="H95" s="41">
        <f t="shared" si="18"/>
        <v>0</v>
      </c>
      <c r="I95" s="41">
        <f t="shared" si="19"/>
        <v>0</v>
      </c>
      <c r="J95" s="41">
        <f t="shared" si="20"/>
        <v>0</v>
      </c>
      <c r="K95" s="46">
        <v>1.6</v>
      </c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7"/>
      <c r="X95" s="87"/>
      <c r="Y95" s="87"/>
    </row>
    <row r="96" spans="1:25" s="6" customFormat="1" ht="12" customHeight="1">
      <c r="A96" s="15">
        <v>75</v>
      </c>
      <c r="B96" s="16"/>
      <c r="C96" s="32" t="s">
        <v>81</v>
      </c>
      <c r="D96" s="70" t="s">
        <v>89</v>
      </c>
      <c r="E96" s="69" t="s">
        <v>27</v>
      </c>
      <c r="F96" s="32">
        <v>40</v>
      </c>
      <c r="G96" s="42"/>
      <c r="H96" s="41">
        <f t="shared" si="18"/>
        <v>0</v>
      </c>
      <c r="I96" s="41">
        <f t="shared" si="19"/>
        <v>0</v>
      </c>
      <c r="J96" s="41">
        <f t="shared" si="20"/>
        <v>0</v>
      </c>
      <c r="K96" s="46">
        <v>158</v>
      </c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  <c r="W96" s="87"/>
      <c r="X96" s="87"/>
      <c r="Y96" s="87"/>
    </row>
    <row r="97" spans="1:25" s="6" customFormat="1" ht="12" customHeight="1">
      <c r="A97" s="15">
        <v>76</v>
      </c>
      <c r="B97" s="16"/>
      <c r="C97" s="32" t="s">
        <v>29</v>
      </c>
      <c r="D97" s="70" t="s">
        <v>119</v>
      </c>
      <c r="E97" s="69" t="s">
        <v>27</v>
      </c>
      <c r="F97" s="32">
        <v>1</v>
      </c>
      <c r="G97" s="42"/>
      <c r="H97" s="41">
        <f t="shared" si="18"/>
        <v>0</v>
      </c>
      <c r="I97" s="41">
        <f t="shared" si="19"/>
        <v>0</v>
      </c>
      <c r="J97" s="42">
        <f t="shared" si="20"/>
        <v>0</v>
      </c>
      <c r="K97" s="46">
        <v>5.0999999999999996</v>
      </c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  <c r="W97" s="87"/>
      <c r="X97" s="87"/>
      <c r="Y97" s="87"/>
    </row>
    <row r="98" spans="1:25" s="6" customFormat="1" ht="12" customHeight="1" thickBot="1">
      <c r="A98" s="112">
        <v>77</v>
      </c>
      <c r="B98" s="16"/>
      <c r="C98" s="32" t="s">
        <v>80</v>
      </c>
      <c r="D98" s="124" t="s">
        <v>104</v>
      </c>
      <c r="E98" s="20" t="s">
        <v>27</v>
      </c>
      <c r="F98" s="32">
        <v>1</v>
      </c>
      <c r="G98" s="42"/>
      <c r="H98" s="88">
        <f t="shared" si="18"/>
        <v>0</v>
      </c>
      <c r="I98" s="88">
        <f>SUM(0.25*H98)</f>
        <v>0</v>
      </c>
      <c r="J98" s="89">
        <f t="shared" si="20"/>
        <v>0</v>
      </c>
      <c r="K98" s="90">
        <v>33</v>
      </c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  <c r="W98" s="87"/>
      <c r="X98" s="87"/>
      <c r="Y98" s="87"/>
    </row>
    <row r="99" spans="1:25" s="80" customFormat="1" ht="20.45" customHeight="1" thickBot="1">
      <c r="A99" s="113" t="s">
        <v>29</v>
      </c>
      <c r="B99" s="73"/>
      <c r="C99" s="74">
        <v>6</v>
      </c>
      <c r="D99" s="75" t="s">
        <v>128</v>
      </c>
      <c r="E99" s="76"/>
      <c r="F99" s="77"/>
      <c r="G99" s="78"/>
      <c r="H99" s="61">
        <f>SUM(H100:H115)</f>
        <v>0</v>
      </c>
      <c r="I99" s="61">
        <f>SUM(I100:I115)</f>
        <v>0</v>
      </c>
      <c r="J99" s="61">
        <f>SUM(J100:J115)</f>
        <v>0</v>
      </c>
      <c r="K99" s="61">
        <f>SUM(K100:K115)</f>
        <v>404.70000000000005</v>
      </c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  <c r="W99" s="87"/>
      <c r="X99" s="87"/>
      <c r="Y99" s="87"/>
    </row>
    <row r="100" spans="1:25" s="6" customFormat="1" ht="12" customHeight="1">
      <c r="A100" s="116">
        <v>78</v>
      </c>
      <c r="B100" s="114"/>
      <c r="C100" s="35" t="s">
        <v>82</v>
      </c>
      <c r="D100" s="143" t="s">
        <v>165</v>
      </c>
      <c r="E100" s="21" t="s">
        <v>26</v>
      </c>
      <c r="F100" s="35">
        <v>1</v>
      </c>
      <c r="G100" s="47"/>
      <c r="H100" s="41">
        <f>SUM(F100*G100)</f>
        <v>0</v>
      </c>
      <c r="I100" s="41">
        <f>SUM(0.15*H100)</f>
        <v>0</v>
      </c>
      <c r="J100" s="47">
        <f>SUM(H100:I100)</f>
        <v>0</v>
      </c>
      <c r="K100" s="48">
        <v>205</v>
      </c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7"/>
      <c r="X100" s="87"/>
      <c r="Y100" s="87"/>
    </row>
    <row r="101" spans="1:25" s="6" customFormat="1" ht="12" customHeight="1">
      <c r="A101" s="111" t="s">
        <v>29</v>
      </c>
      <c r="B101" s="16"/>
      <c r="C101" s="32"/>
      <c r="D101" s="23" t="s">
        <v>163</v>
      </c>
      <c r="E101" s="20"/>
      <c r="F101" s="32"/>
      <c r="G101" s="42"/>
      <c r="H101" s="42"/>
      <c r="I101" s="42"/>
      <c r="J101" s="42" t="s">
        <v>29</v>
      </c>
      <c r="K101" s="46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  <c r="W101" s="87"/>
      <c r="X101" s="87"/>
      <c r="Y101" s="87"/>
    </row>
    <row r="102" spans="1:25" s="6" customFormat="1" ht="12" customHeight="1">
      <c r="A102" s="15">
        <v>79</v>
      </c>
      <c r="B102" s="16"/>
      <c r="C102" s="32" t="s">
        <v>83</v>
      </c>
      <c r="D102" s="68" t="s">
        <v>164</v>
      </c>
      <c r="E102" s="69" t="s">
        <v>26</v>
      </c>
      <c r="F102" s="32">
        <v>1</v>
      </c>
      <c r="G102" s="41"/>
      <c r="H102" s="41">
        <f t="shared" ref="H102:H115" si="24">SUM(F102*G102)</f>
        <v>0</v>
      </c>
      <c r="I102" s="41">
        <f t="shared" ref="I102:I115" si="25">SUM(0.15*H102)</f>
        <v>0</v>
      </c>
      <c r="J102" s="41">
        <f t="shared" ref="J102:J115" si="26">SUM(H102:I102)</f>
        <v>0</v>
      </c>
      <c r="K102" s="43">
        <v>0</v>
      </c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  <c r="W102" s="87"/>
      <c r="X102" s="87"/>
      <c r="Y102" s="87"/>
    </row>
    <row r="103" spans="1:25" s="6" customFormat="1" ht="12" customHeight="1">
      <c r="A103" s="15">
        <v>80</v>
      </c>
      <c r="B103" s="16"/>
      <c r="C103" s="32" t="s">
        <v>129</v>
      </c>
      <c r="D103" s="69" t="s">
        <v>187</v>
      </c>
      <c r="E103" s="20" t="s">
        <v>26</v>
      </c>
      <c r="F103" s="32">
        <v>1</v>
      </c>
      <c r="G103" s="42"/>
      <c r="H103" s="41">
        <f t="shared" si="24"/>
        <v>0</v>
      </c>
      <c r="I103" s="41">
        <f t="shared" si="25"/>
        <v>0</v>
      </c>
      <c r="J103" s="41">
        <f t="shared" si="26"/>
        <v>0</v>
      </c>
      <c r="K103" s="46">
        <v>0</v>
      </c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  <c r="W103" s="87"/>
      <c r="X103" s="87"/>
      <c r="Y103" s="87"/>
    </row>
    <row r="104" spans="1:25" s="6" customFormat="1" ht="12" customHeight="1">
      <c r="A104" s="15">
        <v>81</v>
      </c>
      <c r="B104" s="16"/>
      <c r="C104" s="32" t="s">
        <v>130</v>
      </c>
      <c r="D104" s="69" t="s">
        <v>138</v>
      </c>
      <c r="E104" s="20" t="s">
        <v>26</v>
      </c>
      <c r="F104" s="32">
        <v>1</v>
      </c>
      <c r="G104" s="42"/>
      <c r="H104" s="41">
        <f t="shared" ref="H104:H109" si="27">SUM(F104*G104)</f>
        <v>0</v>
      </c>
      <c r="I104" s="41">
        <f t="shared" ref="I104:I109" si="28">SUM(0.15*H104)</f>
        <v>0</v>
      </c>
      <c r="J104" s="41">
        <f t="shared" ref="J104:J109" si="29">SUM(H104:I104)</f>
        <v>0</v>
      </c>
      <c r="K104" s="46">
        <v>0</v>
      </c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  <c r="W104" s="87"/>
      <c r="X104" s="87"/>
      <c r="Y104" s="87"/>
    </row>
    <row r="105" spans="1:25" s="6" customFormat="1" ht="12" customHeight="1">
      <c r="A105" s="15">
        <v>82</v>
      </c>
      <c r="B105" s="16"/>
      <c r="C105" s="32" t="s">
        <v>131</v>
      </c>
      <c r="D105" s="69" t="s">
        <v>139</v>
      </c>
      <c r="E105" s="20" t="s">
        <v>26</v>
      </c>
      <c r="F105" s="32">
        <v>1</v>
      </c>
      <c r="G105" s="42"/>
      <c r="H105" s="41">
        <f t="shared" si="27"/>
        <v>0</v>
      </c>
      <c r="I105" s="41">
        <f t="shared" si="28"/>
        <v>0</v>
      </c>
      <c r="J105" s="41">
        <f t="shared" si="29"/>
        <v>0</v>
      </c>
      <c r="K105" s="46">
        <v>0</v>
      </c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  <c r="W105" s="87"/>
      <c r="X105" s="87"/>
      <c r="Y105" s="87"/>
    </row>
    <row r="106" spans="1:25" s="6" customFormat="1" ht="12" customHeight="1">
      <c r="A106" s="15">
        <v>83</v>
      </c>
      <c r="B106" s="16"/>
      <c r="C106" s="32" t="s">
        <v>158</v>
      </c>
      <c r="D106" s="23" t="s">
        <v>98</v>
      </c>
      <c r="E106" s="20" t="s">
        <v>26</v>
      </c>
      <c r="F106" s="32">
        <v>1</v>
      </c>
      <c r="G106" s="41"/>
      <c r="H106" s="41">
        <f t="shared" si="27"/>
        <v>0</v>
      </c>
      <c r="I106" s="41">
        <f t="shared" si="28"/>
        <v>0</v>
      </c>
      <c r="J106" s="41">
        <f t="shared" si="29"/>
        <v>0</v>
      </c>
      <c r="K106" s="54">
        <v>0</v>
      </c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  <c r="W106" s="87"/>
      <c r="X106" s="87"/>
      <c r="Y106" s="87"/>
    </row>
    <row r="107" spans="1:25" s="6" customFormat="1" ht="12" customHeight="1">
      <c r="A107" s="15">
        <v>84</v>
      </c>
      <c r="B107" s="16"/>
      <c r="C107" s="32" t="s">
        <v>159</v>
      </c>
      <c r="D107" s="23" t="s">
        <v>101</v>
      </c>
      <c r="E107" s="20" t="s">
        <v>26</v>
      </c>
      <c r="F107" s="32">
        <v>1</v>
      </c>
      <c r="G107" s="52"/>
      <c r="H107" s="41">
        <f t="shared" si="27"/>
        <v>0</v>
      </c>
      <c r="I107" s="41">
        <f t="shared" si="28"/>
        <v>0</v>
      </c>
      <c r="J107" s="41">
        <f t="shared" si="29"/>
        <v>0</v>
      </c>
      <c r="K107" s="54">
        <v>0</v>
      </c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  <c r="W107" s="87"/>
      <c r="X107" s="87"/>
      <c r="Y107" s="87"/>
    </row>
    <row r="108" spans="1:25" s="6" customFormat="1" ht="12" customHeight="1">
      <c r="A108" s="15">
        <v>85</v>
      </c>
      <c r="B108" s="16"/>
      <c r="C108" s="32" t="s">
        <v>160</v>
      </c>
      <c r="D108" s="70" t="s">
        <v>143</v>
      </c>
      <c r="E108" s="20" t="s">
        <v>26</v>
      </c>
      <c r="F108" s="32">
        <v>1</v>
      </c>
      <c r="G108" s="52"/>
      <c r="H108" s="41">
        <f t="shared" si="27"/>
        <v>0</v>
      </c>
      <c r="I108" s="41">
        <f t="shared" si="28"/>
        <v>0</v>
      </c>
      <c r="J108" s="41">
        <f t="shared" si="29"/>
        <v>0</v>
      </c>
      <c r="K108" s="54">
        <v>0</v>
      </c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  <c r="W108" s="87"/>
      <c r="X108" s="87"/>
      <c r="Y108" s="87"/>
    </row>
    <row r="109" spans="1:25" s="6" customFormat="1" ht="12" customHeight="1">
      <c r="A109" s="15">
        <v>86</v>
      </c>
      <c r="B109" s="16"/>
      <c r="C109" s="32" t="s">
        <v>161</v>
      </c>
      <c r="D109" s="70" t="s">
        <v>145</v>
      </c>
      <c r="E109" s="20" t="s">
        <v>26</v>
      </c>
      <c r="F109" s="32">
        <v>1</v>
      </c>
      <c r="G109" s="52"/>
      <c r="H109" s="41">
        <f t="shared" si="27"/>
        <v>0</v>
      </c>
      <c r="I109" s="41">
        <f t="shared" si="28"/>
        <v>0</v>
      </c>
      <c r="J109" s="41">
        <f t="shared" si="29"/>
        <v>0</v>
      </c>
      <c r="K109" s="54">
        <v>0</v>
      </c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  <c r="W109" s="87"/>
      <c r="X109" s="87"/>
      <c r="Y109" s="87"/>
    </row>
    <row r="110" spans="1:25" s="6" customFormat="1" ht="12" customHeight="1">
      <c r="A110" s="15">
        <v>87</v>
      </c>
      <c r="B110" s="16"/>
      <c r="C110" s="32" t="s">
        <v>84</v>
      </c>
      <c r="D110" s="70" t="s">
        <v>178</v>
      </c>
      <c r="E110" s="20" t="s">
        <v>26</v>
      </c>
      <c r="F110" s="32">
        <v>4</v>
      </c>
      <c r="G110" s="52"/>
      <c r="H110" s="41">
        <f t="shared" si="24"/>
        <v>0</v>
      </c>
      <c r="I110" s="41">
        <f t="shared" si="25"/>
        <v>0</v>
      </c>
      <c r="J110" s="41">
        <f t="shared" si="26"/>
        <v>0</v>
      </c>
      <c r="K110" s="54">
        <v>36</v>
      </c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  <c r="W110" s="87"/>
      <c r="X110" s="87"/>
      <c r="Y110" s="87"/>
    </row>
    <row r="111" spans="1:25" s="6" customFormat="1" ht="12" customHeight="1">
      <c r="A111" s="15">
        <v>88</v>
      </c>
      <c r="B111" s="16"/>
      <c r="C111" s="32" t="s">
        <v>85</v>
      </c>
      <c r="D111" s="68" t="s">
        <v>186</v>
      </c>
      <c r="E111" s="69" t="s">
        <v>26</v>
      </c>
      <c r="F111" s="32">
        <v>2</v>
      </c>
      <c r="G111" s="41"/>
      <c r="H111" s="41">
        <f t="shared" si="24"/>
        <v>0</v>
      </c>
      <c r="I111" s="41">
        <f t="shared" si="25"/>
        <v>0</v>
      </c>
      <c r="J111" s="41">
        <f t="shared" si="26"/>
        <v>0</v>
      </c>
      <c r="K111" s="43">
        <v>4</v>
      </c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  <c r="W111" s="87"/>
      <c r="X111" s="87"/>
      <c r="Y111" s="87"/>
    </row>
    <row r="112" spans="1:25" s="6" customFormat="1" ht="12" customHeight="1">
      <c r="A112" s="15">
        <v>89</v>
      </c>
      <c r="B112" s="16"/>
      <c r="C112" s="32" t="s">
        <v>86</v>
      </c>
      <c r="D112" s="68" t="s">
        <v>169</v>
      </c>
      <c r="E112" s="69" t="s">
        <v>26</v>
      </c>
      <c r="F112" s="32">
        <v>3</v>
      </c>
      <c r="G112" s="41"/>
      <c r="H112" s="41">
        <f t="shared" si="24"/>
        <v>0</v>
      </c>
      <c r="I112" s="41">
        <f t="shared" si="25"/>
        <v>0</v>
      </c>
      <c r="J112" s="41">
        <f t="shared" si="26"/>
        <v>0</v>
      </c>
      <c r="K112" s="43">
        <v>6</v>
      </c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  <c r="W112" s="87"/>
      <c r="X112" s="87"/>
      <c r="Y112" s="87"/>
    </row>
    <row r="113" spans="1:25" s="6" customFormat="1" ht="12" customHeight="1">
      <c r="A113" s="15">
        <v>90</v>
      </c>
      <c r="B113" s="16"/>
      <c r="C113" s="32" t="s">
        <v>87</v>
      </c>
      <c r="D113" s="69" t="s">
        <v>118</v>
      </c>
      <c r="E113" s="20" t="s">
        <v>26</v>
      </c>
      <c r="F113" s="32">
        <v>2</v>
      </c>
      <c r="G113" s="42"/>
      <c r="H113" s="41">
        <f t="shared" si="24"/>
        <v>0</v>
      </c>
      <c r="I113" s="41">
        <f t="shared" si="25"/>
        <v>0</v>
      </c>
      <c r="J113" s="41">
        <f t="shared" si="26"/>
        <v>0</v>
      </c>
      <c r="K113" s="46">
        <v>1.6</v>
      </c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  <c r="W113" s="87"/>
      <c r="X113" s="87"/>
      <c r="Y113" s="87"/>
    </row>
    <row r="114" spans="1:25" s="6" customFormat="1" ht="12" customHeight="1">
      <c r="A114" s="15">
        <v>91</v>
      </c>
      <c r="B114" s="16"/>
      <c r="C114" s="32" t="s">
        <v>88</v>
      </c>
      <c r="D114" s="70" t="s">
        <v>89</v>
      </c>
      <c r="E114" s="69" t="s">
        <v>27</v>
      </c>
      <c r="F114" s="32">
        <v>35</v>
      </c>
      <c r="G114" s="42"/>
      <c r="H114" s="41">
        <f t="shared" si="24"/>
        <v>0</v>
      </c>
      <c r="I114" s="41">
        <f t="shared" si="25"/>
        <v>0</v>
      </c>
      <c r="J114" s="41">
        <f t="shared" si="26"/>
        <v>0</v>
      </c>
      <c r="K114" s="46">
        <v>147</v>
      </c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  <c r="W114" s="87"/>
      <c r="X114" s="87"/>
      <c r="Y114" s="87"/>
    </row>
    <row r="115" spans="1:25" s="6" customFormat="1" ht="12" customHeight="1" thickBot="1">
      <c r="A115" s="112">
        <v>92</v>
      </c>
      <c r="B115" s="16"/>
      <c r="C115" s="32" t="s">
        <v>29</v>
      </c>
      <c r="D115" s="70" t="s">
        <v>119</v>
      </c>
      <c r="E115" s="69" t="s">
        <v>27</v>
      </c>
      <c r="F115" s="32">
        <v>1</v>
      </c>
      <c r="G115" s="42"/>
      <c r="H115" s="88">
        <f t="shared" si="24"/>
        <v>0</v>
      </c>
      <c r="I115" s="88">
        <f t="shared" si="25"/>
        <v>0</v>
      </c>
      <c r="J115" s="89">
        <f t="shared" si="26"/>
        <v>0</v>
      </c>
      <c r="K115" s="90">
        <v>5.0999999999999996</v>
      </c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  <c r="W115" s="87"/>
      <c r="X115" s="87"/>
      <c r="Y115" s="87"/>
    </row>
    <row r="116" spans="1:25" s="80" customFormat="1" ht="20.45" customHeight="1" thickBot="1">
      <c r="A116" s="111" t="s">
        <v>29</v>
      </c>
      <c r="B116" s="73"/>
      <c r="C116" s="74">
        <v>7</v>
      </c>
      <c r="D116" s="75" t="s">
        <v>31</v>
      </c>
      <c r="E116" s="76"/>
      <c r="F116" s="77"/>
      <c r="G116" s="78"/>
      <c r="H116" s="61">
        <f>H117</f>
        <v>0</v>
      </c>
      <c r="I116" s="61">
        <f>I117</f>
        <v>0</v>
      </c>
      <c r="J116" s="61">
        <f>J117</f>
        <v>0</v>
      </c>
      <c r="K116" s="61">
        <f>K117</f>
        <v>140</v>
      </c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  <c r="W116" s="87"/>
      <c r="X116" s="87"/>
      <c r="Y116" s="87"/>
    </row>
    <row r="117" spans="1:25" s="6" customFormat="1" ht="12" customHeight="1" thickBot="1">
      <c r="A117" s="141">
        <v>93</v>
      </c>
      <c r="B117" s="18"/>
      <c r="C117" s="37" t="s">
        <v>29</v>
      </c>
      <c r="D117" s="27" t="s">
        <v>31</v>
      </c>
      <c r="E117" s="27" t="s">
        <v>32</v>
      </c>
      <c r="F117" s="37">
        <v>140</v>
      </c>
      <c r="G117" s="49"/>
      <c r="H117" s="71">
        <f>SUM(F117*G117)</f>
        <v>0</v>
      </c>
      <c r="I117" s="71">
        <f>SUM(0.25*H117)</f>
        <v>0</v>
      </c>
      <c r="J117" s="49">
        <f t="shared" ref="J117:J123" si="30">SUM(H117:I117)</f>
        <v>0</v>
      </c>
      <c r="K117" s="50">
        <v>140</v>
      </c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  <c r="W117" s="87"/>
      <c r="X117" s="87"/>
      <c r="Y117" s="87"/>
    </row>
    <row r="118" spans="1:25" s="6" customFormat="1" ht="20.45" customHeight="1" thickBot="1">
      <c r="A118" s="102" t="s">
        <v>29</v>
      </c>
      <c r="B118" s="13"/>
      <c r="C118" s="56">
        <v>8</v>
      </c>
      <c r="D118" s="97" t="s">
        <v>33</v>
      </c>
      <c r="E118" s="58"/>
      <c r="F118" s="36" t="s">
        <v>29</v>
      </c>
      <c r="G118" s="60"/>
      <c r="H118" s="62">
        <f>SUM(H119)</f>
        <v>0</v>
      </c>
      <c r="I118" s="62">
        <f>SUM(I119)</f>
        <v>0</v>
      </c>
      <c r="J118" s="62">
        <f t="shared" si="30"/>
        <v>0</v>
      </c>
      <c r="K118" s="62">
        <v>0</v>
      </c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  <c r="W118" s="87"/>
      <c r="X118" s="87"/>
      <c r="Y118" s="87"/>
    </row>
    <row r="119" spans="1:25" s="6" customFormat="1" ht="12" customHeight="1" thickBot="1">
      <c r="A119" s="103">
        <v>94</v>
      </c>
      <c r="B119" s="18"/>
      <c r="C119" s="37" t="s">
        <v>29</v>
      </c>
      <c r="D119" s="101" t="s">
        <v>42</v>
      </c>
      <c r="E119" s="27" t="s">
        <v>23</v>
      </c>
      <c r="F119" s="37">
        <v>50</v>
      </c>
      <c r="G119" s="49"/>
      <c r="H119" s="71">
        <f>SUM(F119*G119)</f>
        <v>0</v>
      </c>
      <c r="I119" s="71">
        <f>SUM(0.25*H119)</f>
        <v>0</v>
      </c>
      <c r="J119" s="49">
        <f t="shared" si="30"/>
        <v>0</v>
      </c>
      <c r="K119" s="50">
        <v>0</v>
      </c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  <c r="W119" s="87"/>
      <c r="X119" s="87"/>
      <c r="Y119" s="87"/>
    </row>
    <row r="120" spans="1:25" s="6" customFormat="1" ht="20.45" customHeight="1" thickBot="1">
      <c r="A120" s="136" t="s">
        <v>29</v>
      </c>
      <c r="B120" s="13"/>
      <c r="C120" s="96">
        <v>9</v>
      </c>
      <c r="D120" s="100" t="s">
        <v>34</v>
      </c>
      <c r="E120" s="58"/>
      <c r="F120" s="99" t="s">
        <v>29</v>
      </c>
      <c r="G120" s="60"/>
      <c r="H120" s="61">
        <f>SUM(H121:H124)</f>
        <v>0</v>
      </c>
      <c r="I120" s="61">
        <f>SUM(I121:I124)</f>
        <v>0</v>
      </c>
      <c r="J120" s="62">
        <f t="shared" si="30"/>
        <v>0</v>
      </c>
      <c r="K120" s="62">
        <f>SUM(K121:K124)</f>
        <v>2824</v>
      </c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  <c r="W120" s="87"/>
      <c r="X120" s="87"/>
      <c r="Y120" s="87"/>
    </row>
    <row r="121" spans="1:25" s="6" customFormat="1" ht="12" customHeight="1">
      <c r="A121" s="135">
        <v>95</v>
      </c>
      <c r="B121" s="114"/>
      <c r="C121" s="33" t="s">
        <v>29</v>
      </c>
      <c r="D121" s="95" t="s">
        <v>92</v>
      </c>
      <c r="E121" s="21" t="s">
        <v>23</v>
      </c>
      <c r="F121" s="98">
        <v>10</v>
      </c>
      <c r="G121" s="47"/>
      <c r="H121" s="41">
        <f>SUM(F121*G121)</f>
        <v>0</v>
      </c>
      <c r="I121" s="41">
        <f>SUM(0.25*H121)</f>
        <v>0</v>
      </c>
      <c r="J121" s="47">
        <f t="shared" si="30"/>
        <v>0</v>
      </c>
      <c r="K121" s="107">
        <v>52</v>
      </c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  <c r="W121" s="87"/>
      <c r="X121" s="87"/>
      <c r="Y121" s="87"/>
    </row>
    <row r="122" spans="1:25" s="6" customFormat="1" ht="12" customHeight="1">
      <c r="A122" s="134">
        <v>96</v>
      </c>
      <c r="B122" s="16"/>
      <c r="C122" s="142" t="s">
        <v>29</v>
      </c>
      <c r="D122" s="70" t="s">
        <v>181</v>
      </c>
      <c r="E122" s="20" t="s">
        <v>23</v>
      </c>
      <c r="F122" s="81">
        <v>40</v>
      </c>
      <c r="G122" s="42"/>
      <c r="H122" s="41">
        <f>SUM(F122*G122)</f>
        <v>0</v>
      </c>
      <c r="I122" s="41">
        <f>SUM(0.25*H122)</f>
        <v>0</v>
      </c>
      <c r="J122" s="42">
        <f t="shared" si="30"/>
        <v>0</v>
      </c>
      <c r="K122" s="43">
        <v>172</v>
      </c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  <c r="W122" s="87"/>
      <c r="X122" s="87"/>
      <c r="Y122" s="87"/>
    </row>
    <row r="123" spans="1:25" s="6" customFormat="1" ht="12" customHeight="1">
      <c r="A123" s="102">
        <v>97</v>
      </c>
      <c r="B123" s="28"/>
      <c r="C123" s="32" t="s">
        <v>29</v>
      </c>
      <c r="D123" s="70" t="s">
        <v>182</v>
      </c>
      <c r="E123" s="20" t="s">
        <v>23</v>
      </c>
      <c r="F123" s="32">
        <v>130</v>
      </c>
      <c r="G123" s="42"/>
      <c r="H123" s="41">
        <f>SUM(F123*G123)</f>
        <v>0</v>
      </c>
      <c r="I123" s="41">
        <f>SUM(0.35*H123)</f>
        <v>0</v>
      </c>
      <c r="J123" s="42">
        <f t="shared" si="30"/>
        <v>0</v>
      </c>
      <c r="K123" s="43">
        <v>1820</v>
      </c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  <c r="W123" s="87"/>
      <c r="X123" s="87"/>
      <c r="Y123" s="87"/>
    </row>
    <row r="124" spans="1:25" s="6" customFormat="1" ht="24" customHeight="1" thickBot="1">
      <c r="A124" s="104">
        <v>98</v>
      </c>
      <c r="B124" s="94"/>
      <c r="C124" s="91" t="s">
        <v>29</v>
      </c>
      <c r="D124" s="92" t="s">
        <v>180</v>
      </c>
      <c r="E124" s="93" t="s">
        <v>23</v>
      </c>
      <c r="F124" s="91">
        <v>130</v>
      </c>
      <c r="G124" s="89"/>
      <c r="H124" s="88">
        <f>SUM(F124*G124)</f>
        <v>0</v>
      </c>
      <c r="I124" s="88">
        <f>SUM(0.25*H124)</f>
        <v>0</v>
      </c>
      <c r="J124" s="89">
        <f>SUM(H124:I124)</f>
        <v>0</v>
      </c>
      <c r="K124" s="108">
        <v>780</v>
      </c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  <c r="W124" s="87"/>
      <c r="X124" s="87"/>
      <c r="Y124" s="87"/>
    </row>
    <row r="125" spans="1:25" s="6" customFormat="1" ht="20.45" customHeight="1" thickBot="1">
      <c r="A125" s="137" t="s">
        <v>29</v>
      </c>
      <c r="B125" s="149"/>
      <c r="C125" s="74">
        <v>10</v>
      </c>
      <c r="D125" s="75" t="s">
        <v>38</v>
      </c>
      <c r="E125" s="76"/>
      <c r="F125" s="150" t="s">
        <v>29</v>
      </c>
      <c r="G125" s="78"/>
      <c r="H125" s="79">
        <f>SUM(H126:H128)</f>
        <v>0</v>
      </c>
      <c r="I125" s="79">
        <f>SUM(I126:I128)</f>
        <v>0</v>
      </c>
      <c r="J125" s="79">
        <f t="shared" ref="J125:J132" si="31">SUM(H125:I125)</f>
        <v>0</v>
      </c>
      <c r="K125" s="79">
        <f>SUM(K126:K128)</f>
        <v>0</v>
      </c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  <c r="W125" s="87"/>
      <c r="X125" s="87"/>
      <c r="Y125" s="87"/>
    </row>
    <row r="126" spans="1:25" s="6" customFormat="1" ht="12" customHeight="1" thickBot="1">
      <c r="A126" s="102">
        <v>99</v>
      </c>
      <c r="B126" s="144"/>
      <c r="C126" s="33"/>
      <c r="D126" s="145" t="s">
        <v>162</v>
      </c>
      <c r="E126" s="145" t="s">
        <v>32</v>
      </c>
      <c r="F126" s="85">
        <v>4301</v>
      </c>
      <c r="G126" s="146"/>
      <c r="H126" s="146">
        <v>0</v>
      </c>
      <c r="I126" s="147">
        <f>G126*F126</f>
        <v>0</v>
      </c>
      <c r="J126" s="146">
        <f>SUM(H126:I126)</f>
        <v>0</v>
      </c>
      <c r="K126" s="148">
        <v>0</v>
      </c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  <c r="W126" s="87"/>
      <c r="X126" s="87"/>
      <c r="Y126" s="87"/>
    </row>
    <row r="127" spans="1:25" s="6" customFormat="1" ht="12" customHeight="1">
      <c r="A127" s="102">
        <v>100</v>
      </c>
      <c r="B127" s="28"/>
      <c r="C127" s="32"/>
      <c r="D127" s="20" t="s">
        <v>36</v>
      </c>
      <c r="E127" s="20" t="s">
        <v>32</v>
      </c>
      <c r="F127" s="31">
        <v>991</v>
      </c>
      <c r="G127" s="42"/>
      <c r="H127" s="42">
        <v>0</v>
      </c>
      <c r="I127" s="53">
        <f>G127*F127</f>
        <v>0</v>
      </c>
      <c r="J127" s="42">
        <f t="shared" si="31"/>
        <v>0</v>
      </c>
      <c r="K127" s="46">
        <v>0</v>
      </c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  <c r="W127" s="87"/>
      <c r="X127" s="87"/>
      <c r="Y127" s="87"/>
    </row>
    <row r="128" spans="1:25" s="6" customFormat="1" ht="12" customHeight="1" thickBot="1">
      <c r="A128" s="104">
        <v>101</v>
      </c>
      <c r="B128" s="138"/>
      <c r="C128" s="91" t="s">
        <v>29</v>
      </c>
      <c r="D128" s="22" t="s">
        <v>37</v>
      </c>
      <c r="E128" s="22" t="s">
        <v>30</v>
      </c>
      <c r="F128" s="86">
        <v>1</v>
      </c>
      <c r="G128" s="55"/>
      <c r="H128" s="55">
        <v>0</v>
      </c>
      <c r="I128" s="55">
        <v>0</v>
      </c>
      <c r="J128" s="44">
        <f t="shared" si="31"/>
        <v>0</v>
      </c>
      <c r="K128" s="45">
        <v>0</v>
      </c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  <c r="W128" s="87"/>
      <c r="X128" s="87"/>
      <c r="Y128" s="87"/>
    </row>
    <row r="129" spans="1:25" s="6" customFormat="1" ht="20.45" customHeight="1" thickBot="1">
      <c r="A129" s="140" t="s">
        <v>29</v>
      </c>
      <c r="B129" s="13"/>
      <c r="C129" s="56">
        <v>11</v>
      </c>
      <c r="D129" s="57" t="s">
        <v>35</v>
      </c>
      <c r="E129" s="58"/>
      <c r="F129" s="85" t="s">
        <v>29</v>
      </c>
      <c r="G129" s="60"/>
      <c r="H129" s="62">
        <f>SUM(H130:H132)</f>
        <v>0</v>
      </c>
      <c r="I129" s="62">
        <f>SUM(I130:I132)</f>
        <v>0</v>
      </c>
      <c r="J129" s="62">
        <f t="shared" si="31"/>
        <v>0</v>
      </c>
      <c r="K129" s="62">
        <f>SUM(K130:K132)</f>
        <v>0</v>
      </c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  <c r="W129" s="87"/>
      <c r="X129" s="87"/>
      <c r="Y129" s="87"/>
    </row>
    <row r="130" spans="1:25" s="6" customFormat="1" ht="12" customHeight="1">
      <c r="A130" s="139">
        <v>102</v>
      </c>
      <c r="B130" s="14"/>
      <c r="C130" s="35" t="s">
        <v>29</v>
      </c>
      <c r="D130" s="21" t="s">
        <v>39</v>
      </c>
      <c r="E130" s="21" t="s">
        <v>40</v>
      </c>
      <c r="F130" s="35">
        <v>70</v>
      </c>
      <c r="G130" s="47"/>
      <c r="H130" s="47">
        <v>0</v>
      </c>
      <c r="I130" s="82">
        <f>SUM(G130*F130)</f>
        <v>0</v>
      </c>
      <c r="J130" s="47">
        <f t="shared" si="31"/>
        <v>0</v>
      </c>
      <c r="K130" s="48">
        <v>0</v>
      </c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  <c r="W130" s="87"/>
      <c r="X130" s="87"/>
      <c r="Y130" s="87"/>
    </row>
    <row r="131" spans="1:25" s="6" customFormat="1" ht="12" customHeight="1">
      <c r="A131" s="105">
        <v>103</v>
      </c>
      <c r="B131" s="16"/>
      <c r="C131" s="32" t="s">
        <v>29</v>
      </c>
      <c r="D131" s="69" t="s">
        <v>46</v>
      </c>
      <c r="E131" s="20" t="s">
        <v>40</v>
      </c>
      <c r="F131" s="36">
        <v>70</v>
      </c>
      <c r="G131" s="42"/>
      <c r="H131" s="42">
        <v>0</v>
      </c>
      <c r="I131" s="41">
        <f>SUM(G131*F131)</f>
        <v>0</v>
      </c>
      <c r="J131" s="42">
        <f t="shared" si="31"/>
        <v>0</v>
      </c>
      <c r="K131" s="46">
        <v>0</v>
      </c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  <c r="W131" s="87"/>
      <c r="X131" s="87"/>
      <c r="Y131" s="87"/>
    </row>
    <row r="132" spans="1:25" s="6" customFormat="1" ht="12" customHeight="1" thickBot="1">
      <c r="A132" s="106">
        <v>104</v>
      </c>
      <c r="B132" s="17"/>
      <c r="C132" s="34" t="s">
        <v>29</v>
      </c>
      <c r="D132" s="22" t="s">
        <v>41</v>
      </c>
      <c r="E132" s="22" t="s">
        <v>40</v>
      </c>
      <c r="F132" s="83">
        <v>40</v>
      </c>
      <c r="G132" s="44"/>
      <c r="H132" s="44">
        <v>0</v>
      </c>
      <c r="I132" s="55">
        <f>SUM(G132*F132)</f>
        <v>0</v>
      </c>
      <c r="J132" s="44">
        <f t="shared" si="31"/>
        <v>0</v>
      </c>
      <c r="K132" s="45">
        <v>0</v>
      </c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  <c r="W132" s="87"/>
      <c r="X132" s="87"/>
      <c r="Y132" s="87"/>
    </row>
    <row r="133" spans="1:25" s="6" customFormat="1" ht="21" customHeight="1">
      <c r="A133" s="19"/>
      <c r="B133" s="29"/>
      <c r="C133" s="63" t="s">
        <v>24</v>
      </c>
      <c r="D133" s="63"/>
      <c r="E133" s="84" t="s">
        <v>29</v>
      </c>
      <c r="F133" s="65"/>
      <c r="G133" s="66"/>
      <c r="H133" s="66">
        <f>H10+H28+H46+H64+H81+H99+H116+H118+H120+H125</f>
        <v>0</v>
      </c>
      <c r="I133" s="66">
        <f>I10+I28+I46+I64+I81+I99+I116+I118+I120+I125+I129</f>
        <v>0</v>
      </c>
      <c r="J133" s="67">
        <f>J10+J28+J46+J64+J81+J99+J116+J118+J120+J125+J129</f>
        <v>0</v>
      </c>
      <c r="K133" s="67">
        <f>K10+K28+K46+K64+K81+K99+K116+K120+K125</f>
        <v>5292.3</v>
      </c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  <c r="W133" s="87"/>
      <c r="X133" s="87"/>
    </row>
    <row r="134" spans="1:25" ht="9.6" customHeight="1">
      <c r="A134" s="19"/>
      <c r="C134" s="30"/>
      <c r="F134" s="51"/>
      <c r="K134" s="1"/>
      <c r="L134" s="110"/>
      <c r="M134" s="110"/>
      <c r="N134" s="110"/>
      <c r="O134" s="110"/>
      <c r="P134" s="110"/>
      <c r="Q134" s="110"/>
      <c r="R134" s="110"/>
      <c r="S134" s="110"/>
      <c r="T134" s="110"/>
      <c r="U134" s="110"/>
      <c r="V134" s="110"/>
      <c r="W134" s="110"/>
      <c r="X134" s="110"/>
      <c r="Y134" s="110"/>
    </row>
    <row r="135" spans="1:25" ht="9.6" customHeight="1">
      <c r="A135" s="3"/>
      <c r="C135" s="30"/>
      <c r="F135" s="59"/>
      <c r="L135" s="110"/>
      <c r="M135" s="110"/>
      <c r="N135" s="110"/>
      <c r="O135" s="110"/>
      <c r="P135" s="110"/>
      <c r="Q135" s="110"/>
      <c r="R135" s="110"/>
      <c r="S135" s="110"/>
      <c r="T135" s="110"/>
      <c r="U135" s="110"/>
      <c r="V135" s="110"/>
      <c r="W135" s="110"/>
      <c r="X135" s="110"/>
      <c r="Y135" s="110"/>
    </row>
    <row r="136" spans="1:25" ht="9.6" customHeight="1">
      <c r="A136" s="3"/>
      <c r="C136" s="30"/>
      <c r="F136" s="64"/>
      <c r="L136" s="110"/>
      <c r="M136" s="110"/>
      <c r="N136" s="110"/>
      <c r="O136" s="110"/>
      <c r="P136" s="110"/>
      <c r="Q136" s="110"/>
      <c r="R136" s="110"/>
      <c r="S136" s="110"/>
      <c r="T136" s="110"/>
      <c r="U136" s="110"/>
      <c r="V136" s="110"/>
      <c r="W136" s="110"/>
      <c r="X136" s="110"/>
      <c r="Y136" s="110"/>
    </row>
    <row r="137" spans="1:25" ht="9.6" customHeight="1">
      <c r="A137" s="3"/>
      <c r="C137" s="30"/>
      <c r="L137" s="110"/>
      <c r="M137" s="110"/>
      <c r="N137" s="110"/>
      <c r="O137" s="110"/>
      <c r="P137" s="110"/>
      <c r="Q137" s="110"/>
      <c r="R137" s="110"/>
      <c r="S137" s="110"/>
      <c r="T137" s="110"/>
      <c r="U137" s="110"/>
      <c r="V137" s="110"/>
      <c r="W137" s="110"/>
      <c r="X137" s="110"/>
      <c r="Y137" s="110"/>
    </row>
    <row r="138" spans="1:25" ht="9.6" customHeight="1">
      <c r="A138" s="3"/>
      <c r="C138" s="30"/>
      <c r="L138" s="110"/>
      <c r="M138" s="110"/>
      <c r="N138" s="110"/>
      <c r="O138" s="110"/>
      <c r="P138" s="110"/>
      <c r="Q138" s="110"/>
      <c r="R138" s="110"/>
      <c r="S138" s="110"/>
      <c r="T138" s="110"/>
      <c r="U138" s="110"/>
      <c r="V138" s="110"/>
      <c r="W138" s="110"/>
      <c r="X138" s="110"/>
      <c r="Y138" s="110"/>
    </row>
    <row r="139" spans="1:25" ht="9.6" customHeight="1">
      <c r="A139" s="3"/>
      <c r="C139" s="30"/>
      <c r="L139" s="110"/>
      <c r="M139" s="110"/>
      <c r="N139" s="110"/>
      <c r="O139" s="110"/>
      <c r="P139" s="110"/>
      <c r="Q139" s="110"/>
      <c r="R139" s="110"/>
      <c r="S139" s="110"/>
      <c r="T139" s="110"/>
      <c r="U139" s="110"/>
      <c r="V139" s="110"/>
      <c r="W139" s="110"/>
      <c r="X139" s="110"/>
      <c r="Y139" s="110"/>
    </row>
    <row r="140" spans="1:25" ht="9.6" customHeight="1">
      <c r="A140" s="3"/>
      <c r="L140" s="110"/>
      <c r="M140" s="110"/>
      <c r="N140" s="110"/>
      <c r="O140" s="110"/>
      <c r="P140" s="110"/>
      <c r="Q140" s="110"/>
      <c r="R140" s="110"/>
      <c r="S140" s="110"/>
      <c r="T140" s="110"/>
      <c r="U140" s="110"/>
      <c r="V140" s="110"/>
      <c r="W140" s="110"/>
      <c r="X140" s="110"/>
      <c r="Y140" s="110"/>
    </row>
    <row r="141" spans="1:25" ht="9.6" customHeight="1">
      <c r="L141" s="110"/>
      <c r="M141" s="110"/>
      <c r="N141" s="110"/>
      <c r="O141" s="110"/>
      <c r="P141" s="110"/>
      <c r="Q141" s="110"/>
      <c r="R141" s="110"/>
      <c r="S141" s="110"/>
      <c r="T141" s="110"/>
      <c r="U141" s="110"/>
      <c r="V141" s="110"/>
      <c r="W141" s="110"/>
      <c r="X141" s="110"/>
      <c r="Y141" s="110"/>
    </row>
    <row r="142" spans="1:25" ht="9.6" customHeight="1">
      <c r="L142" s="110"/>
      <c r="M142" s="110"/>
      <c r="N142" s="110"/>
      <c r="O142" s="110"/>
      <c r="P142" s="110"/>
      <c r="Q142" s="110"/>
      <c r="R142" s="110"/>
      <c r="S142" s="110"/>
      <c r="T142" s="110"/>
      <c r="U142" s="110"/>
      <c r="V142" s="110"/>
      <c r="W142" s="110"/>
      <c r="X142" s="110"/>
      <c r="Y142" s="110"/>
    </row>
    <row r="143" spans="1:25" ht="9.6" customHeight="1">
      <c r="L143" s="110"/>
      <c r="M143" s="110"/>
      <c r="N143" s="110"/>
      <c r="O143" s="110"/>
      <c r="P143" s="110"/>
      <c r="Q143" s="110"/>
      <c r="R143" s="110"/>
      <c r="S143" s="110"/>
      <c r="T143" s="110"/>
      <c r="U143" s="110"/>
      <c r="V143" s="110"/>
      <c r="W143" s="110"/>
      <c r="X143" s="110"/>
      <c r="Y143" s="110"/>
    </row>
    <row r="144" spans="1:25" ht="9.6" customHeight="1">
      <c r="L144" s="110"/>
      <c r="M144" s="110"/>
      <c r="N144" s="110"/>
      <c r="O144" s="110"/>
      <c r="P144" s="110"/>
      <c r="Q144" s="110"/>
      <c r="R144" s="110"/>
      <c r="S144" s="110"/>
      <c r="T144" s="110"/>
      <c r="U144" s="110"/>
      <c r="V144" s="110"/>
      <c r="W144" s="110"/>
      <c r="X144" s="110"/>
      <c r="Y144" s="110"/>
    </row>
    <row r="145" spans="1:25" ht="9.6" customHeight="1">
      <c r="L145" s="110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  <c r="W145" s="110"/>
      <c r="X145" s="110"/>
      <c r="Y145" s="110"/>
    </row>
    <row r="146" spans="1:25" ht="9.6" customHeight="1">
      <c r="L146" s="110"/>
      <c r="M146" s="110"/>
      <c r="N146" s="110"/>
      <c r="O146" s="110"/>
      <c r="P146" s="110"/>
      <c r="Q146" s="110"/>
      <c r="R146" s="110"/>
      <c r="S146" s="110"/>
      <c r="T146" s="110"/>
      <c r="U146" s="110"/>
      <c r="V146" s="110"/>
      <c r="W146" s="110"/>
      <c r="X146" s="110"/>
      <c r="Y146" s="110"/>
    </row>
    <row r="147" spans="1:25" ht="9.6" customHeight="1"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  <c r="X147" s="110"/>
      <c r="Y147" s="110"/>
    </row>
    <row r="148" spans="1:25" ht="9.6" customHeight="1">
      <c r="L148" s="110"/>
      <c r="M148" s="110"/>
      <c r="N148" s="110"/>
      <c r="O148" s="110"/>
      <c r="P148" s="110"/>
      <c r="Q148" s="110"/>
      <c r="R148" s="110"/>
      <c r="S148" s="110"/>
      <c r="T148" s="110"/>
      <c r="U148" s="110"/>
      <c r="V148" s="110"/>
      <c r="W148" s="110"/>
      <c r="X148" s="110"/>
      <c r="Y148" s="110"/>
    </row>
    <row r="149" spans="1:25" ht="9.6" customHeight="1"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</row>
    <row r="150" spans="1:25" s="6" customFormat="1" ht="20.45" customHeight="1">
      <c r="A150" s="2"/>
      <c r="B150" s="3"/>
      <c r="C150" s="4"/>
      <c r="D150" s="4"/>
      <c r="E150" s="4"/>
      <c r="F150" s="5"/>
      <c r="G150" s="51"/>
      <c r="H150" s="51"/>
      <c r="I150" s="51"/>
      <c r="J150" s="51"/>
      <c r="K150" s="51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  <c r="W150" s="87"/>
      <c r="X150" s="87"/>
      <c r="Y150" s="87"/>
    </row>
    <row r="151" spans="1:25" s="6" customFormat="1" ht="12" customHeight="1">
      <c r="A151" s="2"/>
      <c r="B151" s="3"/>
      <c r="C151" s="4"/>
      <c r="D151" s="4"/>
      <c r="E151" s="4"/>
      <c r="F151" s="5"/>
      <c r="G151" s="51"/>
      <c r="H151" s="51"/>
      <c r="I151" s="51"/>
      <c r="J151" s="51"/>
      <c r="K151" s="51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  <c r="W151" s="87"/>
      <c r="X151" s="87"/>
      <c r="Y151" s="87"/>
    </row>
    <row r="152" spans="1:25" s="6" customFormat="1" ht="12" customHeight="1">
      <c r="A152" s="2"/>
      <c r="B152" s="3"/>
      <c r="C152" s="4"/>
      <c r="D152" s="4"/>
      <c r="E152" s="4"/>
      <c r="F152" s="5"/>
      <c r="G152" s="51"/>
      <c r="H152" s="51"/>
      <c r="I152" s="51"/>
      <c r="J152" s="51"/>
      <c r="K152" s="51"/>
    </row>
    <row r="153" spans="1:25" s="6" customFormat="1" ht="12" customHeight="1">
      <c r="A153" s="2"/>
      <c r="B153" s="3"/>
      <c r="C153" s="4"/>
      <c r="D153" s="4"/>
      <c r="E153" s="4"/>
      <c r="F153" s="5"/>
      <c r="G153" s="51"/>
      <c r="H153" s="51"/>
      <c r="I153" s="51"/>
      <c r="J153" s="51"/>
      <c r="K153" s="51"/>
    </row>
    <row r="154" spans="1:25" s="6" customFormat="1" ht="12" customHeight="1">
      <c r="A154" s="2"/>
      <c r="B154" s="3"/>
      <c r="C154" s="4"/>
      <c r="D154" s="4"/>
      <c r="E154" s="4"/>
      <c r="F154" s="5"/>
      <c r="G154" s="51"/>
      <c r="H154" s="51"/>
      <c r="I154" s="51"/>
      <c r="J154" s="51"/>
      <c r="K154" s="51"/>
    </row>
    <row r="155" spans="1:25" s="6" customFormat="1" ht="20.45" customHeight="1">
      <c r="A155" s="2"/>
      <c r="B155" s="3"/>
      <c r="C155" s="4"/>
      <c r="D155" s="4"/>
      <c r="E155" s="4"/>
      <c r="F155" s="5"/>
      <c r="G155" s="51"/>
      <c r="H155" s="51"/>
      <c r="I155" s="51"/>
      <c r="J155" s="51"/>
      <c r="K155" s="51"/>
    </row>
    <row r="156" spans="1:25" s="6" customFormat="1" ht="12" customHeight="1">
      <c r="A156" s="2"/>
      <c r="B156" s="3"/>
      <c r="C156" s="4"/>
      <c r="D156" s="4"/>
      <c r="E156" s="4"/>
      <c r="F156" s="5"/>
      <c r="G156" s="51"/>
      <c r="H156" s="51"/>
      <c r="I156" s="51"/>
      <c r="J156" s="51"/>
      <c r="K156" s="51"/>
    </row>
    <row r="157" spans="1:25" s="6" customFormat="1" ht="12" customHeight="1">
      <c r="A157" s="2"/>
      <c r="B157" s="3"/>
      <c r="C157" s="4"/>
      <c r="D157" s="4"/>
      <c r="E157" s="4"/>
      <c r="F157" s="5"/>
      <c r="G157" s="51"/>
      <c r="H157" s="51"/>
      <c r="I157" s="51"/>
      <c r="J157" s="51"/>
      <c r="K157" s="51"/>
    </row>
    <row r="158" spans="1:25" s="6" customFormat="1" ht="12" customHeight="1">
      <c r="A158" s="2"/>
      <c r="B158" s="3"/>
      <c r="C158" s="4"/>
      <c r="D158" s="4"/>
      <c r="E158" s="4"/>
      <c r="F158" s="5"/>
      <c r="G158" s="51"/>
      <c r="H158" s="51"/>
      <c r="I158" s="51"/>
      <c r="J158" s="51"/>
      <c r="K158" s="51"/>
    </row>
    <row r="159" spans="1:25" s="6" customFormat="1" ht="12" customHeight="1">
      <c r="A159" s="2"/>
      <c r="B159" s="3"/>
      <c r="C159" s="4"/>
      <c r="D159" s="4"/>
      <c r="E159" s="4"/>
      <c r="F159" s="5"/>
      <c r="G159" s="51"/>
      <c r="H159" s="51"/>
      <c r="I159" s="51"/>
      <c r="J159" s="51"/>
      <c r="K159" s="51"/>
    </row>
    <row r="160" spans="1:25" s="6" customFormat="1" ht="12" customHeight="1">
      <c r="A160" s="2"/>
      <c r="B160" s="3"/>
      <c r="C160" s="4"/>
      <c r="D160" s="4"/>
      <c r="E160" s="4"/>
      <c r="F160" s="5"/>
      <c r="G160" s="51"/>
      <c r="H160" s="51"/>
      <c r="I160" s="51"/>
      <c r="J160" s="51"/>
      <c r="K160" s="51"/>
    </row>
    <row r="161" spans="1:11" s="6" customFormat="1" ht="12" customHeight="1">
      <c r="A161" s="2"/>
      <c r="B161" s="3"/>
      <c r="C161" s="4"/>
      <c r="D161" s="4"/>
      <c r="E161" s="4"/>
      <c r="F161" s="5"/>
      <c r="G161" s="51"/>
      <c r="H161" s="51"/>
      <c r="I161" s="51"/>
      <c r="J161" s="51"/>
      <c r="K161" s="51"/>
    </row>
  </sheetData>
  <mergeCells count="2">
    <mergeCell ref="B2:D2"/>
    <mergeCell ref="G5:H5"/>
  </mergeCells>
  <phoneticPr fontId="0" type="noConversion"/>
  <pageMargins left="0.39370079040527345" right="0.39370079040527345" top="0.7874015808105469" bottom="0.7874015808105469" header="0" footer="0"/>
  <pageSetup paperSize="9" scale="80" fitToHeight="100" orientation="landscape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0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2. Rozpočet - standard na šířku</vt:lpstr>
      <vt:lpstr>List1</vt:lpstr>
      <vt:lpstr>'2. Rozpočet - standard na šířku'!Názvy_tisku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Knapp</dc:creator>
  <cp:lastModifiedBy>Knapp</cp:lastModifiedBy>
  <cp:lastPrinted>2017-04-20T11:51:08Z</cp:lastPrinted>
  <dcterms:created xsi:type="dcterms:W3CDTF">2014-01-15T07:38:59Z</dcterms:created>
  <dcterms:modified xsi:type="dcterms:W3CDTF">2017-04-20T11:51:27Z</dcterms:modified>
</cp:coreProperties>
</file>